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исходящая\ИСХОДЯЩАЯ_2025\БЮДЖЕТНЫЙ ОТДЕЛ\ОТЧЕТЫ\Об исполнении бюджета\за 9 месяцев 2025\"/>
    </mc:Choice>
  </mc:AlternateContent>
  <bookViews>
    <workbookView xWindow="0" yWindow="0" windowWidth="28800" windowHeight="12330"/>
  </bookViews>
  <sheets>
    <sheet name="Бюджет" sheetId="1" r:id="rId1"/>
  </sheets>
  <definedNames>
    <definedName name="LAST_CELL" localSheetId="0">Бюджет!#REF!</definedName>
    <definedName name="_xlnm.Print_Titles" localSheetId="0">Бюджет!$11:$11</definedName>
  </definedNames>
  <calcPr calcId="162913"/>
</workbook>
</file>

<file path=xl/calcChain.xml><?xml version="1.0" encoding="utf-8"?>
<calcChain xmlns="http://schemas.openxmlformats.org/spreadsheetml/2006/main">
  <c r="I145" i="1" l="1"/>
  <c r="J73" i="1"/>
  <c r="I103" i="1" l="1"/>
  <c r="H145" i="1"/>
  <c r="J91" i="1"/>
  <c r="H57" i="1"/>
  <c r="I57" i="1"/>
  <c r="J59" i="1"/>
  <c r="J62" i="1"/>
  <c r="J146" i="1"/>
  <c r="J22" i="1"/>
  <c r="J140" i="1" l="1"/>
  <c r="J141" i="1"/>
  <c r="I139" i="1"/>
  <c r="H139" i="1"/>
  <c r="H143" i="1"/>
  <c r="J142" i="1"/>
  <c r="J130" i="1"/>
  <c r="J129" i="1" s="1"/>
  <c r="I129" i="1"/>
  <c r="H129" i="1"/>
  <c r="J124" i="1"/>
  <c r="J125" i="1"/>
  <c r="J123" i="1"/>
  <c r="J107" i="1"/>
  <c r="J101" i="1"/>
  <c r="J102" i="1"/>
  <c r="J96" i="1"/>
  <c r="J95" i="1"/>
  <c r="J90" i="1"/>
  <c r="J136" i="1"/>
  <c r="J54" i="1"/>
  <c r="J55" i="1"/>
  <c r="J56" i="1"/>
  <c r="I42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I27" i="1"/>
  <c r="H27" i="1"/>
  <c r="J28" i="1"/>
  <c r="K139" i="1" l="1"/>
  <c r="J139" i="1"/>
  <c r="K129" i="1"/>
  <c r="J27" i="1"/>
  <c r="K27" i="1"/>
  <c r="J16" i="1" l="1"/>
  <c r="J17" i="1"/>
  <c r="J126" i="1" l="1"/>
  <c r="J89" i="1"/>
  <c r="J83" i="1"/>
  <c r="J134" i="1"/>
  <c r="J78" i="1"/>
  <c r="J23" i="1"/>
  <c r="J147" i="1" l="1"/>
  <c r="J145" i="1" s="1"/>
  <c r="J144" i="1"/>
  <c r="J143" i="1" s="1"/>
  <c r="I143" i="1"/>
  <c r="J138" i="1"/>
  <c r="J137" i="1"/>
  <c r="J135" i="1"/>
  <c r="J133" i="1"/>
  <c r="J132" i="1"/>
  <c r="J128" i="1"/>
  <c r="J127" i="1"/>
  <c r="J122" i="1"/>
  <c r="J121" i="1"/>
  <c r="J120" i="1"/>
  <c r="J119" i="1"/>
  <c r="I118" i="1"/>
  <c r="H118" i="1"/>
  <c r="J117" i="1"/>
  <c r="J116" i="1" s="1"/>
  <c r="I116" i="1"/>
  <c r="H116" i="1"/>
  <c r="J115" i="1"/>
  <c r="J114" i="1"/>
  <c r="J113" i="1"/>
  <c r="J112" i="1"/>
  <c r="J111" i="1"/>
  <c r="I110" i="1"/>
  <c r="H110" i="1"/>
  <c r="J109" i="1"/>
  <c r="J108" i="1"/>
  <c r="J106" i="1"/>
  <c r="J105" i="1"/>
  <c r="J104" i="1"/>
  <c r="H103" i="1"/>
  <c r="J100" i="1"/>
  <c r="I99" i="1"/>
  <c r="H99" i="1"/>
  <c r="J98" i="1"/>
  <c r="J97" i="1"/>
  <c r="J94" i="1"/>
  <c r="I93" i="1"/>
  <c r="H93" i="1"/>
  <c r="J92" i="1"/>
  <c r="J88" i="1"/>
  <c r="I87" i="1"/>
  <c r="H87" i="1"/>
  <c r="J86" i="1"/>
  <c r="J85" i="1"/>
  <c r="J84" i="1"/>
  <c r="J82" i="1"/>
  <c r="J81" i="1"/>
  <c r="J80" i="1"/>
  <c r="I79" i="1"/>
  <c r="H79" i="1"/>
  <c r="J77" i="1"/>
  <c r="J76" i="1"/>
  <c r="I75" i="1"/>
  <c r="H75" i="1"/>
  <c r="J74" i="1"/>
  <c r="J72" i="1"/>
  <c r="J71" i="1"/>
  <c r="J70" i="1"/>
  <c r="I69" i="1"/>
  <c r="H69" i="1"/>
  <c r="J68" i="1"/>
  <c r="J67" i="1"/>
  <c r="J66" i="1"/>
  <c r="J65" i="1"/>
  <c r="I64" i="1"/>
  <c r="H64" i="1"/>
  <c r="J63" i="1"/>
  <c r="J61" i="1"/>
  <c r="J60" i="1"/>
  <c r="J58" i="1"/>
  <c r="J53" i="1"/>
  <c r="J52" i="1"/>
  <c r="J51" i="1"/>
  <c r="J50" i="1"/>
  <c r="J49" i="1"/>
  <c r="I48" i="1"/>
  <c r="H48" i="1"/>
  <c r="J47" i="1"/>
  <c r="J46" i="1"/>
  <c r="I45" i="1"/>
  <c r="H45" i="1"/>
  <c r="J44" i="1"/>
  <c r="J43" i="1"/>
  <c r="H42" i="1"/>
  <c r="K42" i="1" s="1"/>
  <c r="J26" i="1"/>
  <c r="J25" i="1"/>
  <c r="I24" i="1"/>
  <c r="H24" i="1"/>
  <c r="J21" i="1"/>
  <c r="I20" i="1"/>
  <c r="H20" i="1"/>
  <c r="J19" i="1"/>
  <c r="I18" i="1"/>
  <c r="H18" i="1"/>
  <c r="I15" i="1"/>
  <c r="H15" i="1"/>
  <c r="J14" i="1"/>
  <c r="J13" i="1"/>
  <c r="I12" i="1"/>
  <c r="H12" i="1"/>
  <c r="J57" i="1" l="1"/>
  <c r="J42" i="1"/>
  <c r="K118" i="1"/>
  <c r="K110" i="1"/>
  <c r="K116" i="1"/>
  <c r="J12" i="1"/>
  <c r="J15" i="1"/>
  <c r="J20" i="1"/>
  <c r="J24" i="1"/>
  <c r="K20" i="1"/>
  <c r="K75" i="1"/>
  <c r="K99" i="1"/>
  <c r="K45" i="1"/>
  <c r="K143" i="1"/>
  <c r="K103" i="1"/>
  <c r="J79" i="1"/>
  <c r="K79" i="1"/>
  <c r="J64" i="1"/>
  <c r="K57" i="1"/>
  <c r="K69" i="1"/>
  <c r="K93" i="1"/>
  <c r="K64" i="1"/>
  <c r="J99" i="1"/>
  <c r="J110" i="1"/>
  <c r="K48" i="1"/>
  <c r="J45" i="1"/>
  <c r="K87" i="1"/>
  <c r="K145" i="1"/>
  <c r="J48" i="1"/>
  <c r="J75" i="1"/>
  <c r="J103" i="1"/>
  <c r="J118" i="1"/>
  <c r="J69" i="1"/>
  <c r="J87" i="1"/>
  <c r="J93" i="1"/>
  <c r="K24" i="1"/>
  <c r="K12" i="1"/>
  <c r="K18" i="1"/>
  <c r="J18" i="1"/>
  <c r="K15" i="1"/>
  <c r="J131" i="1"/>
  <c r="I131" i="1"/>
  <c r="I148" i="1" s="1"/>
  <c r="H131" i="1"/>
  <c r="H148" i="1" s="1"/>
  <c r="K148" i="1" l="1"/>
  <c r="J148" i="1"/>
  <c r="K131" i="1"/>
</calcChain>
</file>

<file path=xl/sharedStrings.xml><?xml version="1.0" encoding="utf-8"?>
<sst xmlns="http://schemas.openxmlformats.org/spreadsheetml/2006/main" count="640" uniqueCount="164">
  <si>
    <t>7950100000</t>
  </si>
  <si>
    <t>917</t>
  </si>
  <si>
    <t>1003</t>
  </si>
  <si>
    <t>200</t>
  </si>
  <si>
    <t>300</t>
  </si>
  <si>
    <t>600</t>
  </si>
  <si>
    <t>7950200000</t>
  </si>
  <si>
    <t>7950400000</t>
  </si>
  <si>
    <t>0412</t>
  </si>
  <si>
    <t>800</t>
  </si>
  <si>
    <t>904</t>
  </si>
  <si>
    <t>0707</t>
  </si>
  <si>
    <t>100</t>
  </si>
  <si>
    <t>902</t>
  </si>
  <si>
    <t>0405</t>
  </si>
  <si>
    <t>913</t>
  </si>
  <si>
    <t>0409</t>
  </si>
  <si>
    <t>7951000000</t>
  </si>
  <si>
    <t>7951100000</t>
  </si>
  <si>
    <t>7952000000</t>
  </si>
  <si>
    <t>907</t>
  </si>
  <si>
    <t>0701</t>
  </si>
  <si>
    <t>400</t>
  </si>
  <si>
    <t>0702</t>
  </si>
  <si>
    <t>7952100000</t>
  </si>
  <si>
    <t>0703</t>
  </si>
  <si>
    <t>79521S2080</t>
  </si>
  <si>
    <t>7952200000</t>
  </si>
  <si>
    <t>7952300000</t>
  </si>
  <si>
    <t>0709</t>
  </si>
  <si>
    <t>7952400000</t>
  </si>
  <si>
    <t>7952500000</t>
  </si>
  <si>
    <t>7953000000</t>
  </si>
  <si>
    <t>0801</t>
  </si>
  <si>
    <t>7954000000</t>
  </si>
  <si>
    <t>1101</t>
  </si>
  <si>
    <t>7955000000</t>
  </si>
  <si>
    <t>7955100000</t>
  </si>
  <si>
    <t>7955200000</t>
  </si>
  <si>
    <t>0314</t>
  </si>
  <si>
    <t>7955300000</t>
  </si>
  <si>
    <t>п/н</t>
  </si>
  <si>
    <t>Наименование программы</t>
  </si>
  <si>
    <t>Исполнители</t>
  </si>
  <si>
    <t>Код раздела, подраздела</t>
  </si>
  <si>
    <t>Код главного распорядителя</t>
  </si>
  <si>
    <t>Код целевой статьи</t>
  </si>
  <si>
    <t>Код вида расхода</t>
  </si>
  <si>
    <t>Сумма</t>
  </si>
  <si>
    <t>Всего, в том числе:</t>
  </si>
  <si>
    <t>Администрация УКМО</t>
  </si>
  <si>
    <t>УО УКМО</t>
  </si>
  <si>
    <t>Всего:</t>
  </si>
  <si>
    <t>МКУ ЕДДС УКМО</t>
  </si>
  <si>
    <t>7955400000</t>
  </si>
  <si>
    <t>Подпрограмма "Молодежь Усть-Кутского района"</t>
  </si>
  <si>
    <t>7956100000</t>
  </si>
  <si>
    <t>Управление культуры, спорта и молодёжной политики Администрации УКМО</t>
  </si>
  <si>
    <t>7956200000</t>
  </si>
  <si>
    <t>7956300000</t>
  </si>
  <si>
    <t>Неисполненные назначения</t>
  </si>
  <si>
    <t>1004</t>
  </si>
  <si>
    <t>7950500000</t>
  </si>
  <si>
    <t>Муниципальная программа "Поддержка и развитие муниципальных общеобразовательных организаций Усть-Кутского муниципального образования"</t>
  </si>
  <si>
    <t>Приложение №2</t>
  </si>
  <si>
    <t>к постановлению Администрации</t>
  </si>
  <si>
    <t xml:space="preserve"> Усть-Кутского муниципального образования</t>
  </si>
  <si>
    <t>% исполнения плана</t>
  </si>
  <si>
    <t>тыс. руб.</t>
  </si>
  <si>
    <t>Муниципальная программа "Поддержка социально ориентированных некоммерческих организаций и гражданских инициатив в Усть-Кутском муниципальном образовании"</t>
  </si>
  <si>
    <t xml:space="preserve">Муниципальная программа "Комплексная профилактика правонарушений на территории Усть-Кутского муниципального образования" </t>
  </si>
  <si>
    <t>Муниципальная программа "Старшему поколению-активное долголетие на территории Усть-Кутского муниципального образования"</t>
  </si>
  <si>
    <t>7950300000</t>
  </si>
  <si>
    <t xml:space="preserve">Муниципальная программа "Вектор детства, семьи, материнства на территории Усть-Кутского муниципального образования" </t>
  </si>
  <si>
    <t>Муниципальная программа "Профилактика социально значимых заболеваний в Усть-Кутском муниципальном образовании"</t>
  </si>
  <si>
    <t>Подпрограмма "Привлечение врачебных кадров в медицинские организации, расположенные на территории Усть-Кутского муниципального образования"</t>
  </si>
  <si>
    <t>Муниципальная программа "Организация летнего отдыха, оздоровления и занятости детей и подростков Усть-Кутского муниципального образования"</t>
  </si>
  <si>
    <t>Мероприятия для организации отдыха детей в каникулярное время на оплату стоимости набора продуктов питания в лагерях с дневным пребыванием детей, организованных органами местного самоуправления Усть-Кутского муниципального образования</t>
  </si>
  <si>
    <t xml:space="preserve">Муниципальная программа "Поддержка и развитие муниципальных дошкольных образовательных организаций Усть-Кутского муниципального образования" </t>
  </si>
  <si>
    <t xml:space="preserve">Муниципальная программа "Совершенствование организации питания в муниципальных образовательных организациях, расположенных на территории Усть-Кутского муниципального образования" </t>
  </si>
  <si>
    <t>Мероприятия по обеспечению бесплатным питьевым молоком, обучающихся 1-4 классов муниципальных общеобразовательных организаций</t>
  </si>
  <si>
    <t>79522S2976</t>
  </si>
  <si>
    <t xml:space="preserve">Муниципальная программа "Обеспечение пожарной безопасности на объектах образовательных организаций Усть-Кутского муниципального образования" </t>
  </si>
  <si>
    <t xml:space="preserve">Муниципальная программа "Обеспечение педагогическими кадрами муниципальных образовательных организаций Усть-Кутского муниципального образования" </t>
  </si>
  <si>
    <t>Муниципальная программа "Развитие дополнительного образования Усть-Кутского муниципального образования"</t>
  </si>
  <si>
    <t xml:space="preserve">Муниципальная программа "Развитие культуры Усть-Кутского муниципального образования" </t>
  </si>
  <si>
    <t xml:space="preserve">Подпрограмма "Библиотечное дело" </t>
  </si>
  <si>
    <t>Муниципальная программа "Развитие физической культуры и спорта в Усть-Кутском муниципальном образовании"</t>
  </si>
  <si>
    <t xml:space="preserve">Муниципальная программа "Доступная среда для инвалидов и других маломобильных групп населения" </t>
  </si>
  <si>
    <t>Муниципальная программа "Повышение безопасности дорожного движения в Усть-Кутском муниципальном образовании "</t>
  </si>
  <si>
    <t xml:space="preserve">Муниципальная программа "Энергосбережение и повышение энергетической эффективности Усть-Кутского муниципального образования" </t>
  </si>
  <si>
    <t xml:space="preserve">Муниципальная программа "Построение, развитие и внедрение аппаратно-программного комплекса "Безопасный город" </t>
  </si>
  <si>
    <t xml:space="preserve">Муниципальная программа "Молодежная политика Усть-Кутского района" </t>
  </si>
  <si>
    <t>7952600000</t>
  </si>
  <si>
    <t>Мероприятия по организации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</si>
  <si>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79522L3041</t>
  </si>
  <si>
    <t>7952501000</t>
  </si>
  <si>
    <t>Мероприятия по обеспечению функционирования модели персонифицированного финансирования дополнительного образования детей</t>
  </si>
  <si>
    <t>0909</t>
  </si>
  <si>
    <t>Муниципальная программа "Формирование системы мотивации граждан к ведению здорового образа жизни, включая здоровое питание и отказ от вредных привычек в Усть-Кутском муниципальном образовании"</t>
  </si>
  <si>
    <t>7953100000</t>
  </si>
  <si>
    <t>0310</t>
  </si>
  <si>
    <t>7958000000</t>
  </si>
  <si>
    <t>Комитет по сельскому хозяйству, природным ресурсам и экологии</t>
  </si>
  <si>
    <t>7958200000</t>
  </si>
  <si>
    <t>79531L519A</t>
  </si>
  <si>
    <t>1006</t>
  </si>
  <si>
    <t>Управление культуры, спорта и молодёжной политики Администрации УКМО (ДК "Магистраль")</t>
  </si>
  <si>
    <t>Мероприятия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</si>
  <si>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Мероприятия по приобретению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общеобразовательными организациями Иркутской области</t>
  </si>
  <si>
    <t>79526S2928</t>
  </si>
  <si>
    <t>Муниципальная программа "Безопасность населения и территории Усть-Кутского муниципального образования"</t>
  </si>
  <si>
    <t>7950600000</t>
  </si>
  <si>
    <t>79540S2630</t>
  </si>
  <si>
    <t>0104</t>
  </si>
  <si>
    <t>Реализация мероприятий перечня проектов народных инициатив</t>
  </si>
  <si>
    <t>Мероприятия по благоустройству территории муниципальных общеобразовательных организаций, участвующих в реализации мероприятий по модернизации школьных систем образования в рамках государственной программы Российской Федерации «Развитие образования» в Иркутской области</t>
  </si>
  <si>
    <t>Мероприятия на реализацию инициативных проектов (Школьная площадка начальной военной подготовки и площадка правил дорожного движения)</t>
  </si>
  <si>
    <t>500</t>
  </si>
  <si>
    <t>Управление культуры и спорта Администрации УКМО</t>
  </si>
  <si>
    <t xml:space="preserve">Администрация УКМО </t>
  </si>
  <si>
    <t xml:space="preserve">Муниципальная программа ""Содействие развитию субъектов малого и среднего предпринимательства, физических лиц, не являющихся индивидуальными предпринимателями и применяющих специальный налоговый режим " Налог на профессиональный доход" осуществляющих деятельность на территории Усть-Кутского муниципального образования"" </t>
  </si>
  <si>
    <t>Муниципальная программа "Район моей мечты"</t>
  </si>
  <si>
    <t>910</t>
  </si>
  <si>
    <t>7950700000</t>
  </si>
  <si>
    <t>Комитет по финансовой политике и бюджету Администрации УКМО</t>
  </si>
  <si>
    <t>79507S2370</t>
  </si>
  <si>
    <t>Мероприятия на реализацию инициативных проектов ("Строительство спортивной площадки в микрорайоне Железнодорожник")</t>
  </si>
  <si>
    <t>79507S2381</t>
  </si>
  <si>
    <t>Мероприятия на реализацию инициативных проектов ("Спортивная площадка по ул. Советская")</t>
  </si>
  <si>
    <t>79507S2382</t>
  </si>
  <si>
    <t>МКУ ДЕЗ УКМО</t>
  </si>
  <si>
    <t>795Ю455591</t>
  </si>
  <si>
    <t>795Ю650501</t>
  </si>
  <si>
    <t>795Ю651791</t>
  </si>
  <si>
    <t>795Ю653031</t>
  </si>
  <si>
    <t>79530S2100</t>
  </si>
  <si>
    <t>79530S2915</t>
  </si>
  <si>
    <t>Мероприятия на развитие домов культуры</t>
  </si>
  <si>
    <t>Мероприятия на укрепление материально-технической базы детских художественных школ и детских школ искусств, осуществляющих образовательную деятельность по дополнительным предпрофессиональным программам в области изобразительного искусства</t>
  </si>
  <si>
    <t>Мероприятия по модернизации библиотек в части комплектования книжных фондов библиотек муниципальных образований</t>
  </si>
  <si>
    <t>Комитет по управлению муниципальным имуществом  УКМО</t>
  </si>
  <si>
    <t>Мероприятия по капитальному ремонту объектов муниципальной собственности в сфере физической культуры и спорта</t>
  </si>
  <si>
    <t>795519Д000</t>
  </si>
  <si>
    <t>Мероприятия на осуществление дорожной деятельности в отношении автомобильных дорог</t>
  </si>
  <si>
    <t>7956400000</t>
  </si>
  <si>
    <t>Подпрограмма "Развитие инфраструктуры и кадрового резерва в сфере молодежной политики"</t>
  </si>
  <si>
    <t>Подпрограмма "Профилактика деструктивных явлений в молодежной среде"</t>
  </si>
  <si>
    <t>Подпрограмма "Военно-патриотическое и гражданско-патриотическое воспитание молодежи Усть-Кутского района"</t>
  </si>
  <si>
    <t>Муниципальная программа "Развитие туризма на территории Усть-Кутского муниципального образования"</t>
  </si>
  <si>
    <t>7957000000</t>
  </si>
  <si>
    <t>795ДА22100</t>
  </si>
  <si>
    <t>Подпрограмма "Развитие личных подсобных хозяйств на территории Усть-Кутского муниципального образования"</t>
  </si>
  <si>
    <t xml:space="preserve">Отчёт об исполнении муниципальных программ Усть-Кутского муниципального образования                                         </t>
  </si>
  <si>
    <t>0705</t>
  </si>
  <si>
    <t>79522S2957</t>
  </si>
  <si>
    <t>Мероприятия на приобретение спортивного оборудования и инвентаря для оснащения муниципальных организаций, осуществляющих деятельность в сфере физической культуры и спорта</t>
  </si>
  <si>
    <t>79540S2850</t>
  </si>
  <si>
    <t>Муниципальная программа "Профилактика  терроризма и экстремизма на территории Усть-Кутского муниципального образования"</t>
  </si>
  <si>
    <t xml:space="preserve"> </t>
  </si>
  <si>
    <t>Муниципальная программа "Развитие сельского хозяйства и поддержка развития рынков сельскохозяйственной продукции, сырья и продовольствия в Усть-Кутском муниципальном образовании"</t>
  </si>
  <si>
    <t xml:space="preserve"> за 9 месяцев 2025 года.</t>
  </si>
  <si>
    <t>Исполнено на 01.10.2025 год</t>
  </si>
  <si>
    <t>от 14.10.2025 г.  № 894-п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</si>
</sst>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12" x14ac:knownFonts="1"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</cellStyleXfs>
  <cellXfs count="151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2" borderId="0" xfId="0" applyFill="1"/>
    <xf numFmtId="0" fontId="0" fillId="4" borderId="0" xfId="0" applyFill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165" fontId="0" fillId="2" borderId="0" xfId="0" applyNumberFormat="1" applyFill="1"/>
    <xf numFmtId="0" fontId="8" fillId="2" borderId="0" xfId="0" applyFont="1" applyFill="1"/>
    <xf numFmtId="0" fontId="9" fillId="2" borderId="0" xfId="0" applyFont="1" applyFill="1"/>
    <xf numFmtId="0" fontId="8" fillId="0" borderId="0" xfId="0" applyFont="1"/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/>
    </xf>
    <xf numFmtId="0" fontId="10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49" fontId="2" fillId="2" borderId="20" xfId="1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32" xfId="0" applyNumberFormat="1" applyFont="1" applyFill="1" applyBorder="1" applyAlignment="1">
      <alignment horizontal="center" wrapText="1"/>
    </xf>
    <xf numFmtId="0" fontId="2" fillId="3" borderId="31" xfId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 applyProtection="1">
      <alignment horizontal="right" vertical="center" wrapText="1"/>
    </xf>
    <xf numFmtId="165" fontId="2" fillId="3" borderId="20" xfId="0" applyNumberFormat="1" applyFont="1" applyFill="1" applyBorder="1" applyAlignment="1">
      <alignment horizontal="right" vertical="center"/>
    </xf>
    <xf numFmtId="2" fontId="2" fillId="3" borderId="3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165" fontId="3" fillId="0" borderId="3" xfId="0" applyNumberFormat="1" applyFont="1" applyFill="1" applyBorder="1" applyAlignment="1">
      <alignment horizontal="right" vertical="center"/>
    </xf>
    <xf numFmtId="2" fontId="2" fillId="0" borderId="27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/>
    </xf>
    <xf numFmtId="2" fontId="3" fillId="2" borderId="2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 applyProtection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 applyProtection="1">
      <alignment horizontal="right" vertical="center" wrapText="1"/>
    </xf>
    <xf numFmtId="165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vertical="center" wrapText="1"/>
    </xf>
    <xf numFmtId="4" fontId="3" fillId="0" borderId="10" xfId="0" applyNumberFormat="1" applyFont="1" applyBorder="1" applyAlignment="1" applyProtection="1">
      <alignment horizontal="right" vertical="center" wrapText="1"/>
    </xf>
    <xf numFmtId="165" fontId="3" fillId="0" borderId="10" xfId="0" applyNumberFormat="1" applyFont="1" applyFill="1" applyBorder="1" applyAlignment="1">
      <alignment horizontal="right" vertical="center"/>
    </xf>
    <xf numFmtId="2" fontId="3" fillId="2" borderId="25" xfId="0" applyNumberFormat="1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 applyProtection="1">
      <alignment vertical="center" wrapText="1"/>
    </xf>
    <xf numFmtId="165" fontId="3" fillId="0" borderId="10" xfId="0" applyNumberFormat="1" applyFont="1" applyFill="1" applyBorder="1" applyAlignment="1" applyProtection="1">
      <alignment horizontal="right" vertical="center" wrapText="1"/>
    </xf>
    <xf numFmtId="49" fontId="3" fillId="3" borderId="20" xfId="0" applyNumberFormat="1" applyFont="1" applyFill="1" applyBorder="1" applyAlignment="1" applyProtection="1">
      <alignment horizontal="center" vertical="center" wrapText="1"/>
    </xf>
    <xf numFmtId="49" fontId="2" fillId="3" borderId="20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165" fontId="3" fillId="0" borderId="8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 applyProtection="1">
      <alignment horizontal="left"/>
    </xf>
    <xf numFmtId="49" fontId="2" fillId="2" borderId="10" xfId="0" applyNumberFormat="1" applyFont="1" applyFill="1" applyBorder="1" applyAlignment="1" applyProtection="1">
      <alignment horizontal="center"/>
    </xf>
    <xf numFmtId="165" fontId="2" fillId="2" borderId="10" xfId="0" applyNumberFormat="1" applyFont="1" applyFill="1" applyBorder="1" applyAlignment="1" applyProtection="1">
      <alignment horizontal="right"/>
    </xf>
    <xf numFmtId="2" fontId="2" fillId="2" borderId="2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 applyProtection="1">
      <alignment horizontal="center" vertical="center" wrapText="1"/>
    </xf>
    <xf numFmtId="165" fontId="3" fillId="0" borderId="16" xfId="0" applyNumberFormat="1" applyFont="1" applyFill="1" applyBorder="1" applyAlignment="1" applyProtection="1">
      <alignment horizontal="right" vertical="center" wrapText="1"/>
    </xf>
    <xf numFmtId="165" fontId="3" fillId="0" borderId="16" xfId="0" applyNumberFormat="1" applyFont="1" applyFill="1" applyBorder="1" applyAlignment="1">
      <alignment horizontal="right" vertical="center"/>
    </xf>
    <xf numFmtId="2" fontId="3" fillId="2" borderId="26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 applyProtection="1">
      <alignment horizontal="right" vertical="center" wrapText="1"/>
    </xf>
    <xf numFmtId="0" fontId="2" fillId="2" borderId="36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2" fontId="3" fillId="2" borderId="24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 applyProtection="1">
      <alignment horizontal="left" vertical="center" wrapText="1"/>
    </xf>
    <xf numFmtId="49" fontId="3" fillId="2" borderId="5" xfId="0" applyNumberFormat="1" applyFont="1" applyFill="1" applyBorder="1" applyAlignment="1" applyProtection="1">
      <alignment horizontal="left" vertical="center" wrapText="1"/>
    </xf>
    <xf numFmtId="4" fontId="3" fillId="0" borderId="16" xfId="0" applyNumberFormat="1" applyFont="1" applyBorder="1" applyAlignment="1" applyProtection="1">
      <alignment horizontal="right" vertical="center" wrapText="1"/>
    </xf>
    <xf numFmtId="2" fontId="2" fillId="3" borderId="2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 applyProtection="1">
      <alignment vertical="center" wrapText="1"/>
    </xf>
    <xf numFmtId="49" fontId="3" fillId="2" borderId="4" xfId="0" applyNumberFormat="1" applyFont="1" applyFill="1" applyBorder="1" applyAlignment="1" applyProtection="1">
      <alignment vertical="center" wrapText="1"/>
    </xf>
    <xf numFmtId="49" fontId="3" fillId="2" borderId="11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 applyProtection="1">
      <alignment horizontal="left" vertical="center" wrapText="1"/>
    </xf>
    <xf numFmtId="49" fontId="2" fillId="2" borderId="5" xfId="0" applyNumberFormat="1" applyFont="1" applyFill="1" applyBorder="1" applyAlignment="1" applyProtection="1">
      <alignment horizontal="left" vertical="center" wrapText="1"/>
    </xf>
    <xf numFmtId="49" fontId="2" fillId="2" borderId="4" xfId="0" applyNumberFormat="1" applyFont="1" applyFill="1" applyBorder="1" applyAlignment="1" applyProtection="1">
      <alignment horizontal="left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 applyProtection="1">
      <alignment horizontal="left" vertical="center" wrapText="1"/>
    </xf>
    <xf numFmtId="49" fontId="2" fillId="2" borderId="17" xfId="0" applyNumberFormat="1" applyFont="1" applyFill="1" applyBorder="1" applyAlignment="1" applyProtection="1">
      <alignment horizontal="left" vertical="center" wrapText="1"/>
    </xf>
    <xf numFmtId="49" fontId="2" fillId="2" borderId="9" xfId="0" applyNumberFormat="1" applyFont="1" applyFill="1" applyBorder="1" applyAlignment="1" applyProtection="1">
      <alignment horizontal="left" vertical="center" wrapText="1"/>
    </xf>
    <xf numFmtId="49" fontId="2" fillId="2" borderId="23" xfId="0" applyNumberFormat="1" applyFont="1" applyFill="1" applyBorder="1" applyAlignment="1" applyProtection="1">
      <alignment horizontal="left" vertical="center" wrapText="1"/>
    </xf>
    <xf numFmtId="49" fontId="2" fillId="2" borderId="30" xfId="0" applyNumberFormat="1" applyFont="1" applyFill="1" applyBorder="1" applyAlignment="1" applyProtection="1">
      <alignment horizontal="left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2" fontId="2" fillId="0" borderId="27" xfId="0" applyNumberFormat="1" applyFont="1" applyFill="1" applyBorder="1" applyAlignment="1">
      <alignment horizontal="center" vertical="center"/>
    </xf>
    <xf numFmtId="2" fontId="2" fillId="0" borderId="28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left" vertical="center" wrapText="1"/>
    </xf>
    <xf numFmtId="49" fontId="2" fillId="3" borderId="20" xfId="0" applyNumberFormat="1" applyFont="1" applyFill="1" applyBorder="1" applyAlignment="1" applyProtection="1">
      <alignment horizontal="center" vertical="center" wrapText="1"/>
    </xf>
    <xf numFmtId="49" fontId="2" fillId="2" borderId="43" xfId="0" applyNumberFormat="1" applyFont="1" applyFill="1" applyBorder="1" applyAlignment="1" applyProtection="1">
      <alignment horizontal="left" vertical="center" wrapText="1"/>
    </xf>
    <xf numFmtId="49" fontId="2" fillId="2" borderId="13" xfId="0" applyNumberFormat="1" applyFont="1" applyFill="1" applyBorder="1" applyAlignment="1" applyProtection="1">
      <alignment horizontal="left" vertical="center" wrapText="1"/>
    </xf>
    <xf numFmtId="0" fontId="2" fillId="0" borderId="35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 applyProtection="1">
      <alignment horizontal="left" vertical="center" wrapText="1"/>
    </xf>
    <xf numFmtId="49" fontId="2" fillId="2" borderId="18" xfId="0" applyNumberFormat="1" applyFont="1" applyFill="1" applyBorder="1" applyAlignment="1" applyProtection="1">
      <alignment horizontal="left" vertical="center" wrapText="1"/>
    </xf>
    <xf numFmtId="49" fontId="2" fillId="2" borderId="21" xfId="0" applyNumberFormat="1" applyFont="1" applyFill="1" applyBorder="1" applyAlignment="1" applyProtection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left" vertical="center" wrapText="1"/>
    </xf>
    <xf numFmtId="49" fontId="2" fillId="2" borderId="33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49" fontId="2" fillId="2" borderId="11" xfId="0" applyNumberFormat="1" applyFont="1" applyFill="1" applyBorder="1" applyAlignment="1" applyProtection="1">
      <alignment horizontal="left" vertical="center" wrapText="1"/>
    </xf>
    <xf numFmtId="2" fontId="3" fillId="2" borderId="26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 applyProtection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2" fontId="2" fillId="2" borderId="27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S148"/>
  <sheetViews>
    <sheetView tabSelected="1" zoomScaleNormal="100" zoomScaleSheetLayoutView="100" workbookViewId="0">
      <selection activeCell="F5" sqref="F5"/>
    </sheetView>
  </sheetViews>
  <sheetFormatPr defaultRowHeight="12.75" customHeight="1" outlineLevelRow="1" x14ac:dyDescent="0.2"/>
  <cols>
    <col min="1" max="1" width="5" style="4" customWidth="1"/>
    <col min="2" max="2" width="43.5703125" style="4" customWidth="1"/>
    <col min="3" max="3" width="25.5703125" style="4" customWidth="1"/>
    <col min="4" max="4" width="13.7109375" style="4" customWidth="1"/>
    <col min="5" max="5" width="17.28515625" style="4" customWidth="1"/>
    <col min="6" max="6" width="15.7109375" style="4" customWidth="1"/>
    <col min="7" max="7" width="9.42578125" style="4" customWidth="1"/>
    <col min="8" max="8" width="12.85546875" style="4" customWidth="1"/>
    <col min="9" max="9" width="13.28515625" style="4" customWidth="1"/>
    <col min="10" max="10" width="13.85546875" style="4" customWidth="1"/>
    <col min="11" max="11" width="12" style="4" customWidth="1"/>
    <col min="12" max="201" width="9.140625" style="4"/>
  </cols>
  <sheetData>
    <row r="1" spans="1:201" s="1" customFormat="1" ht="21.75" customHeight="1" x14ac:dyDescent="0.35">
      <c r="A1" s="13"/>
      <c r="B1" s="14"/>
      <c r="C1" s="13"/>
      <c r="D1" s="13"/>
      <c r="E1" s="15"/>
      <c r="F1" s="34"/>
      <c r="G1" s="34"/>
      <c r="H1" s="103" t="s">
        <v>64</v>
      </c>
      <c r="I1" s="103"/>
      <c r="J1" s="103"/>
      <c r="K1" s="103"/>
      <c r="L1" s="18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</row>
    <row r="2" spans="1:201" s="1" customFormat="1" ht="23.25" customHeight="1" x14ac:dyDescent="0.35">
      <c r="A2" s="13"/>
      <c r="B2" s="14"/>
      <c r="C2" s="13"/>
      <c r="D2" s="13"/>
      <c r="E2" s="15"/>
      <c r="F2" s="34"/>
      <c r="G2" s="104" t="s">
        <v>65</v>
      </c>
      <c r="H2" s="104"/>
      <c r="I2" s="104"/>
      <c r="J2" s="104"/>
      <c r="K2" s="104"/>
      <c r="L2" s="1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</row>
    <row r="3" spans="1:201" s="1" customFormat="1" ht="25.5" customHeight="1" x14ac:dyDescent="0.35">
      <c r="A3" s="13"/>
      <c r="B3" s="14"/>
      <c r="C3" s="13"/>
      <c r="D3" s="13"/>
      <c r="E3" s="15"/>
      <c r="F3" s="104" t="s">
        <v>66</v>
      </c>
      <c r="G3" s="104"/>
      <c r="H3" s="104"/>
      <c r="I3" s="104"/>
      <c r="J3" s="104"/>
      <c r="K3" s="104"/>
      <c r="L3" s="2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</row>
    <row r="4" spans="1:201" s="1" customFormat="1" ht="20.25" customHeight="1" x14ac:dyDescent="0.35">
      <c r="A4" s="13"/>
      <c r="B4" s="14"/>
      <c r="C4" s="13"/>
      <c r="D4" s="13"/>
      <c r="E4" s="15"/>
      <c r="F4" s="104" t="s">
        <v>163</v>
      </c>
      <c r="G4" s="104"/>
      <c r="H4" s="104"/>
      <c r="I4" s="104"/>
      <c r="J4" s="104"/>
      <c r="K4" s="104"/>
      <c r="L4" s="2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</row>
    <row r="5" spans="1:201" s="1" customFormat="1" ht="20.25" customHeight="1" x14ac:dyDescent="0.35">
      <c r="A5" s="13"/>
      <c r="B5" s="14"/>
      <c r="C5" s="13"/>
      <c r="D5" s="13"/>
      <c r="E5" s="15"/>
      <c r="F5" s="33" t="s">
        <v>159</v>
      </c>
      <c r="G5" s="33"/>
      <c r="H5" s="33"/>
      <c r="I5" s="33"/>
      <c r="J5" s="33"/>
      <c r="K5" s="33"/>
      <c r="L5" s="2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</row>
    <row r="6" spans="1:201" s="1" customFormat="1" ht="30.75" customHeight="1" x14ac:dyDescent="0.35">
      <c r="A6" s="13"/>
      <c r="B6" s="14"/>
      <c r="C6" s="13"/>
      <c r="D6" s="13"/>
      <c r="E6" s="13"/>
      <c r="F6" s="13"/>
      <c r="G6" s="16"/>
      <c r="H6" s="16"/>
      <c r="I6" s="13"/>
      <c r="J6" s="13"/>
      <c r="K6" s="1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</row>
    <row r="7" spans="1:201" s="3" customFormat="1" ht="30.75" customHeight="1" x14ac:dyDescent="0.35">
      <c r="A7" s="105" t="s">
        <v>153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</row>
    <row r="8" spans="1:201" s="2" customFormat="1" ht="20.25" customHeight="1" x14ac:dyDescent="0.25">
      <c r="A8" s="105" t="s">
        <v>161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</row>
    <row r="9" spans="1:201" s="2" customFormat="1" ht="7.5" customHeight="1" x14ac:dyDescent="0.25">
      <c r="A9" s="8"/>
      <c r="B9" s="9"/>
      <c r="C9" s="9"/>
      <c r="D9" s="9"/>
      <c r="E9" s="9"/>
      <c r="F9" s="9"/>
      <c r="G9" s="9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</row>
    <row r="10" spans="1:201" s="2" customFormat="1" ht="24.75" customHeight="1" thickBot="1" x14ac:dyDescent="0.3">
      <c r="A10" s="8"/>
      <c r="B10" s="10"/>
      <c r="C10" s="8"/>
      <c r="D10" s="8"/>
      <c r="E10" s="8"/>
      <c r="F10" s="8"/>
      <c r="G10" s="8"/>
      <c r="H10" s="8"/>
      <c r="I10" s="8"/>
      <c r="J10" s="11" t="s">
        <v>68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</row>
    <row r="11" spans="1:201" ht="63.75" thickBot="1" x14ac:dyDescent="0.3">
      <c r="A11" s="92" t="s">
        <v>41</v>
      </c>
      <c r="B11" s="91" t="s">
        <v>42</v>
      </c>
      <c r="C11" s="36" t="s">
        <v>43</v>
      </c>
      <c r="D11" s="36" t="s">
        <v>44</v>
      </c>
      <c r="E11" s="37" t="s">
        <v>45</v>
      </c>
      <c r="F11" s="36" t="s">
        <v>46</v>
      </c>
      <c r="G11" s="36" t="s">
        <v>47</v>
      </c>
      <c r="H11" s="36" t="s">
        <v>48</v>
      </c>
      <c r="I11" s="38" t="s">
        <v>162</v>
      </c>
      <c r="J11" s="36" t="s">
        <v>60</v>
      </c>
      <c r="K11" s="39" t="s">
        <v>67</v>
      </c>
    </row>
    <row r="12" spans="1:201" ht="31.5" customHeight="1" thickBot="1" x14ac:dyDescent="0.25">
      <c r="A12" s="133">
        <v>1</v>
      </c>
      <c r="B12" s="134" t="s">
        <v>69</v>
      </c>
      <c r="C12" s="40" t="s">
        <v>49</v>
      </c>
      <c r="D12" s="130"/>
      <c r="E12" s="130"/>
      <c r="F12" s="130"/>
      <c r="G12" s="130"/>
      <c r="H12" s="41">
        <f>SUM(H13:H14)</f>
        <v>2000</v>
      </c>
      <c r="I12" s="41">
        <f>SUM(I13:I14)</f>
        <v>0</v>
      </c>
      <c r="J12" s="42">
        <f>SUM(J13:J14)</f>
        <v>2000</v>
      </c>
      <c r="K12" s="43">
        <f>I12*100/H12</f>
        <v>0</v>
      </c>
      <c r="L12" s="12"/>
    </row>
    <row r="13" spans="1:201" ht="31.5" customHeight="1" x14ac:dyDescent="0.2">
      <c r="A13" s="111"/>
      <c r="B13" s="135"/>
      <c r="C13" s="137" t="s">
        <v>50</v>
      </c>
      <c r="D13" s="44" t="s">
        <v>2</v>
      </c>
      <c r="E13" s="44" t="s">
        <v>1</v>
      </c>
      <c r="F13" s="44" t="s">
        <v>0</v>
      </c>
      <c r="G13" s="44" t="s">
        <v>4</v>
      </c>
      <c r="H13" s="45">
        <v>300</v>
      </c>
      <c r="I13" s="45">
        <v>0</v>
      </c>
      <c r="J13" s="46">
        <f>H13-I13</f>
        <v>300</v>
      </c>
      <c r="K13" s="106"/>
    </row>
    <row r="14" spans="1:201" ht="24" customHeight="1" outlineLevel="1" thickBot="1" x14ac:dyDescent="0.25">
      <c r="A14" s="112"/>
      <c r="B14" s="136"/>
      <c r="C14" s="138"/>
      <c r="D14" s="47" t="s">
        <v>2</v>
      </c>
      <c r="E14" s="47" t="s">
        <v>1</v>
      </c>
      <c r="F14" s="47" t="s">
        <v>0</v>
      </c>
      <c r="G14" s="47" t="s">
        <v>5</v>
      </c>
      <c r="H14" s="48">
        <v>1700</v>
      </c>
      <c r="I14" s="48">
        <v>0</v>
      </c>
      <c r="J14" s="49">
        <f>H14-I14</f>
        <v>1700</v>
      </c>
      <c r="K14" s="107"/>
    </row>
    <row r="15" spans="1:201" ht="35.25" customHeight="1" thickBot="1" x14ac:dyDescent="0.25">
      <c r="A15" s="110">
        <v>2</v>
      </c>
      <c r="B15" s="113" t="s">
        <v>70</v>
      </c>
      <c r="C15" s="40" t="s">
        <v>49</v>
      </c>
      <c r="D15" s="130"/>
      <c r="E15" s="130"/>
      <c r="F15" s="130"/>
      <c r="G15" s="130"/>
      <c r="H15" s="41">
        <f>SUM(H16:H17)</f>
        <v>435</v>
      </c>
      <c r="I15" s="41">
        <f>SUM(I16:I17)</f>
        <v>330</v>
      </c>
      <c r="J15" s="41">
        <f>SUM(J16:J17)</f>
        <v>105</v>
      </c>
      <c r="K15" s="43">
        <f>I15*100/H15</f>
        <v>75.862068965517238</v>
      </c>
      <c r="L15" s="12"/>
    </row>
    <row r="16" spans="1:201" ht="35.25" customHeight="1" x14ac:dyDescent="0.2">
      <c r="A16" s="111"/>
      <c r="B16" s="114"/>
      <c r="C16" s="26" t="s">
        <v>120</v>
      </c>
      <c r="D16" s="26" t="s">
        <v>39</v>
      </c>
      <c r="E16" s="26" t="s">
        <v>1</v>
      </c>
      <c r="F16" s="26" t="s">
        <v>6</v>
      </c>
      <c r="G16" s="26" t="s">
        <v>3</v>
      </c>
      <c r="H16" s="45">
        <v>385</v>
      </c>
      <c r="I16" s="45">
        <v>280</v>
      </c>
      <c r="J16" s="46">
        <f>H16-I16</f>
        <v>105</v>
      </c>
      <c r="K16" s="50"/>
      <c r="L16" s="12"/>
    </row>
    <row r="17" spans="1:201" ht="49.5" customHeight="1" thickBot="1" x14ac:dyDescent="0.25">
      <c r="A17" s="112"/>
      <c r="B17" s="115"/>
      <c r="C17" s="23" t="s">
        <v>119</v>
      </c>
      <c r="D17" s="24" t="s">
        <v>33</v>
      </c>
      <c r="E17" s="24" t="s">
        <v>10</v>
      </c>
      <c r="F17" s="24" t="s">
        <v>6</v>
      </c>
      <c r="G17" s="24" t="s">
        <v>5</v>
      </c>
      <c r="H17" s="48">
        <v>50</v>
      </c>
      <c r="I17" s="48">
        <v>50</v>
      </c>
      <c r="J17" s="49">
        <f>H17-I17</f>
        <v>0</v>
      </c>
      <c r="K17" s="51"/>
    </row>
    <row r="18" spans="1:201" ht="57.75" customHeight="1" outlineLevel="1" thickBot="1" x14ac:dyDescent="0.25">
      <c r="A18" s="110">
        <v>3</v>
      </c>
      <c r="B18" s="113" t="s">
        <v>71</v>
      </c>
      <c r="C18" s="40" t="s">
        <v>49</v>
      </c>
      <c r="D18" s="130"/>
      <c r="E18" s="130"/>
      <c r="F18" s="130"/>
      <c r="G18" s="130"/>
      <c r="H18" s="41">
        <f>SUM(H19:H19)</f>
        <v>660</v>
      </c>
      <c r="I18" s="41">
        <f>SUM(I19:I19)</f>
        <v>418</v>
      </c>
      <c r="J18" s="41">
        <f>SUM(J19:J19)</f>
        <v>242</v>
      </c>
      <c r="K18" s="43">
        <f>I18*100/H18</f>
        <v>63.333333333333336</v>
      </c>
      <c r="L18" s="12"/>
    </row>
    <row r="19" spans="1:201" ht="21" customHeight="1" outlineLevel="1" thickBot="1" x14ac:dyDescent="0.25">
      <c r="A19" s="111"/>
      <c r="B19" s="129"/>
      <c r="C19" s="52" t="s">
        <v>120</v>
      </c>
      <c r="D19" s="26" t="s">
        <v>2</v>
      </c>
      <c r="E19" s="26" t="s">
        <v>1</v>
      </c>
      <c r="F19" s="26" t="s">
        <v>72</v>
      </c>
      <c r="G19" s="26" t="s">
        <v>3</v>
      </c>
      <c r="H19" s="45">
        <v>660</v>
      </c>
      <c r="I19" s="45">
        <v>418</v>
      </c>
      <c r="J19" s="46">
        <f>H19-I19</f>
        <v>242</v>
      </c>
      <c r="K19" s="50"/>
    </row>
    <row r="20" spans="1:201" s="5" customFormat="1" ht="30" customHeight="1" thickBot="1" x14ac:dyDescent="0.25">
      <c r="A20" s="110">
        <v>4</v>
      </c>
      <c r="B20" s="113" t="s">
        <v>121</v>
      </c>
      <c r="C20" s="40" t="s">
        <v>49</v>
      </c>
      <c r="D20" s="130"/>
      <c r="E20" s="130"/>
      <c r="F20" s="130"/>
      <c r="G20" s="130"/>
      <c r="H20" s="41">
        <f>SUM(H21:H23)</f>
        <v>33030</v>
      </c>
      <c r="I20" s="41">
        <f>SUM(I21:I23)</f>
        <v>30000</v>
      </c>
      <c r="J20" s="42">
        <f>SUM(J21:J23)</f>
        <v>3030</v>
      </c>
      <c r="K20" s="43">
        <f>I20*100/H20</f>
        <v>90.826521344232518</v>
      </c>
      <c r="L20" s="12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</row>
    <row r="21" spans="1:201" s="5" customFormat="1" ht="50.25" customHeight="1" outlineLevel="1" x14ac:dyDescent="0.2">
      <c r="A21" s="111"/>
      <c r="B21" s="129"/>
      <c r="C21" s="52" t="s">
        <v>120</v>
      </c>
      <c r="D21" s="26" t="s">
        <v>8</v>
      </c>
      <c r="E21" s="26" t="s">
        <v>1</v>
      </c>
      <c r="F21" s="26" t="s">
        <v>7</v>
      </c>
      <c r="G21" s="26" t="s">
        <v>3</v>
      </c>
      <c r="H21" s="45">
        <v>30</v>
      </c>
      <c r="I21" s="45">
        <v>0</v>
      </c>
      <c r="J21" s="46">
        <f>H21-I21</f>
        <v>30</v>
      </c>
      <c r="K21" s="106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pans="1:201" s="5" customFormat="1" ht="50.25" customHeight="1" outlineLevel="1" x14ac:dyDescent="0.2">
      <c r="A22" s="116"/>
      <c r="B22" s="131"/>
      <c r="C22" s="52" t="s">
        <v>120</v>
      </c>
      <c r="D22" s="26" t="s">
        <v>8</v>
      </c>
      <c r="E22" s="26" t="s">
        <v>1</v>
      </c>
      <c r="F22" s="26" t="s">
        <v>7</v>
      </c>
      <c r="G22" s="86" t="s">
        <v>5</v>
      </c>
      <c r="H22" s="98">
        <v>30000</v>
      </c>
      <c r="I22" s="98">
        <v>30000</v>
      </c>
      <c r="J22" s="46">
        <f>H22-I22</f>
        <v>0</v>
      </c>
      <c r="K22" s="14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pans="1:201" s="5" customFormat="1" ht="45.75" customHeight="1" outlineLevel="1" thickBot="1" x14ac:dyDescent="0.25">
      <c r="A23" s="112"/>
      <c r="B23" s="132"/>
      <c r="C23" s="53" t="s">
        <v>120</v>
      </c>
      <c r="D23" s="24" t="s">
        <v>8</v>
      </c>
      <c r="E23" s="24" t="s">
        <v>1</v>
      </c>
      <c r="F23" s="24" t="s">
        <v>7</v>
      </c>
      <c r="G23" s="24" t="s">
        <v>9</v>
      </c>
      <c r="H23" s="48">
        <v>3000</v>
      </c>
      <c r="I23" s="48">
        <v>0</v>
      </c>
      <c r="J23" s="49">
        <f>H23-I23</f>
        <v>3000</v>
      </c>
      <c r="K23" s="107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</row>
    <row r="24" spans="1:201" ht="30" customHeight="1" outlineLevel="1" thickBot="1" x14ac:dyDescent="0.25">
      <c r="A24" s="123">
        <v>5</v>
      </c>
      <c r="B24" s="113" t="s">
        <v>73</v>
      </c>
      <c r="C24" s="40" t="s">
        <v>49</v>
      </c>
      <c r="D24" s="130"/>
      <c r="E24" s="130"/>
      <c r="F24" s="130"/>
      <c r="G24" s="130"/>
      <c r="H24" s="41">
        <f>SUM(H25:H26)</f>
        <v>2010</v>
      </c>
      <c r="I24" s="41">
        <f>SUM(I25:I26)</f>
        <v>595.20000000000005</v>
      </c>
      <c r="J24" s="42">
        <f>SUM(J25:J26)</f>
        <v>1414.8</v>
      </c>
      <c r="K24" s="43">
        <f>I24*100/H24</f>
        <v>29.611940298507466</v>
      </c>
      <c r="L24" s="12"/>
    </row>
    <row r="25" spans="1:201" ht="39.75" customHeight="1" outlineLevel="1" x14ac:dyDescent="0.2">
      <c r="A25" s="117"/>
      <c r="B25" s="114"/>
      <c r="C25" s="64" t="s">
        <v>120</v>
      </c>
      <c r="D25" s="26" t="s">
        <v>61</v>
      </c>
      <c r="E25" s="26" t="s">
        <v>1</v>
      </c>
      <c r="F25" s="26" t="s">
        <v>62</v>
      </c>
      <c r="G25" s="26" t="s">
        <v>3</v>
      </c>
      <c r="H25" s="45">
        <v>230</v>
      </c>
      <c r="I25" s="45">
        <v>134.5</v>
      </c>
      <c r="J25" s="46">
        <f>H25-I25</f>
        <v>95.5</v>
      </c>
      <c r="K25" s="106"/>
    </row>
    <row r="26" spans="1:201" ht="39.75" customHeight="1" outlineLevel="1" thickBot="1" x14ac:dyDescent="0.25">
      <c r="A26" s="124"/>
      <c r="B26" s="115"/>
      <c r="C26" s="23" t="s">
        <v>120</v>
      </c>
      <c r="D26" s="24" t="s">
        <v>61</v>
      </c>
      <c r="E26" s="24" t="s">
        <v>1</v>
      </c>
      <c r="F26" s="24" t="s">
        <v>62</v>
      </c>
      <c r="G26" s="24" t="s">
        <v>4</v>
      </c>
      <c r="H26" s="48">
        <v>1780</v>
      </c>
      <c r="I26" s="48">
        <v>460.7</v>
      </c>
      <c r="J26" s="49">
        <f>H26-I26</f>
        <v>1319.3</v>
      </c>
      <c r="K26" s="107"/>
    </row>
    <row r="27" spans="1:201" ht="39.75" customHeight="1" outlineLevel="1" thickBot="1" x14ac:dyDescent="0.25">
      <c r="A27" s="110">
        <v>6</v>
      </c>
      <c r="B27" s="113" t="s">
        <v>122</v>
      </c>
      <c r="C27" s="40" t="s">
        <v>49</v>
      </c>
      <c r="D27" s="130"/>
      <c r="E27" s="130"/>
      <c r="F27" s="130"/>
      <c r="G27" s="130"/>
      <c r="H27" s="41">
        <f>SUM(H28:H41)</f>
        <v>85906.7</v>
      </c>
      <c r="I27" s="41">
        <f t="shared" ref="I27:J27" si="0">SUM(I28:I41)</f>
        <v>45743.1</v>
      </c>
      <c r="J27" s="41">
        <f t="shared" si="0"/>
        <v>40163.599999999999</v>
      </c>
      <c r="K27" s="43">
        <f>I27*100/H27</f>
        <v>53.247418420216356</v>
      </c>
    </row>
    <row r="28" spans="1:201" ht="39.75" customHeight="1" outlineLevel="1" x14ac:dyDescent="0.2">
      <c r="A28" s="111"/>
      <c r="B28" s="114"/>
      <c r="C28" s="64" t="s">
        <v>131</v>
      </c>
      <c r="D28" s="26" t="s">
        <v>35</v>
      </c>
      <c r="E28" s="26" t="s">
        <v>1</v>
      </c>
      <c r="F28" s="26" t="s">
        <v>124</v>
      </c>
      <c r="G28" s="26" t="s">
        <v>3</v>
      </c>
      <c r="H28" s="66">
        <v>16453.2</v>
      </c>
      <c r="I28" s="45">
        <v>0</v>
      </c>
      <c r="J28" s="46">
        <f>H28-I28</f>
        <v>16453.2</v>
      </c>
      <c r="K28" s="106"/>
    </row>
    <row r="29" spans="1:201" ht="66" customHeight="1" outlineLevel="1" x14ac:dyDescent="0.2">
      <c r="A29" s="111"/>
      <c r="B29" s="114"/>
      <c r="C29" s="21" t="s">
        <v>125</v>
      </c>
      <c r="D29" s="22" t="s">
        <v>33</v>
      </c>
      <c r="E29" s="22" t="s">
        <v>123</v>
      </c>
      <c r="F29" s="22" t="s">
        <v>124</v>
      </c>
      <c r="G29" s="22" t="s">
        <v>118</v>
      </c>
      <c r="H29" s="25">
        <v>8700</v>
      </c>
      <c r="I29" s="54">
        <v>7170.9</v>
      </c>
      <c r="J29" s="55">
        <f t="shared" ref="J29:J41" si="1">H29-I29</f>
        <v>1529.1000000000004</v>
      </c>
      <c r="K29" s="125"/>
    </row>
    <row r="30" spans="1:201" ht="54.75" customHeight="1" outlineLevel="1" x14ac:dyDescent="0.2">
      <c r="A30" s="111"/>
      <c r="B30" s="114"/>
      <c r="C30" s="21" t="s">
        <v>119</v>
      </c>
      <c r="D30" s="22" t="s">
        <v>33</v>
      </c>
      <c r="E30" s="22" t="s">
        <v>10</v>
      </c>
      <c r="F30" s="22" t="s">
        <v>124</v>
      </c>
      <c r="G30" s="22" t="s">
        <v>5</v>
      </c>
      <c r="H30" s="25">
        <v>1540</v>
      </c>
      <c r="I30" s="54">
        <v>1540</v>
      </c>
      <c r="J30" s="55">
        <f t="shared" si="1"/>
        <v>0</v>
      </c>
      <c r="K30" s="56"/>
    </row>
    <row r="31" spans="1:201" ht="39.75" customHeight="1" outlineLevel="1" x14ac:dyDescent="0.2">
      <c r="A31" s="111"/>
      <c r="B31" s="114"/>
      <c r="C31" s="126" t="s">
        <v>51</v>
      </c>
      <c r="D31" s="22" t="s">
        <v>21</v>
      </c>
      <c r="E31" s="22" t="s">
        <v>20</v>
      </c>
      <c r="F31" s="22" t="s">
        <v>124</v>
      </c>
      <c r="G31" s="22" t="s">
        <v>3</v>
      </c>
      <c r="H31" s="25">
        <v>17900</v>
      </c>
      <c r="I31" s="54">
        <v>9721.2000000000007</v>
      </c>
      <c r="J31" s="55">
        <f t="shared" si="1"/>
        <v>8178.7999999999993</v>
      </c>
      <c r="K31" s="56"/>
    </row>
    <row r="32" spans="1:201" ht="39.75" customHeight="1" outlineLevel="1" x14ac:dyDescent="0.2">
      <c r="A32" s="111"/>
      <c r="B32" s="114"/>
      <c r="C32" s="126"/>
      <c r="D32" s="22" t="s">
        <v>23</v>
      </c>
      <c r="E32" s="22" t="s">
        <v>20</v>
      </c>
      <c r="F32" s="22" t="s">
        <v>124</v>
      </c>
      <c r="G32" s="22" t="s">
        <v>3</v>
      </c>
      <c r="H32" s="25">
        <v>15260</v>
      </c>
      <c r="I32" s="54">
        <v>9769.7000000000007</v>
      </c>
      <c r="J32" s="55">
        <f t="shared" si="1"/>
        <v>5490.2999999999993</v>
      </c>
      <c r="K32" s="56"/>
    </row>
    <row r="33" spans="1:201" ht="39.75" customHeight="1" outlineLevel="1" x14ac:dyDescent="0.2">
      <c r="A33" s="111"/>
      <c r="B33" s="114"/>
      <c r="C33" s="126"/>
      <c r="D33" s="22" t="s">
        <v>25</v>
      </c>
      <c r="E33" s="22" t="s">
        <v>20</v>
      </c>
      <c r="F33" s="22" t="s">
        <v>124</v>
      </c>
      <c r="G33" s="22" t="s">
        <v>5</v>
      </c>
      <c r="H33" s="25">
        <v>1900</v>
      </c>
      <c r="I33" s="54">
        <v>1900</v>
      </c>
      <c r="J33" s="55">
        <f t="shared" si="1"/>
        <v>0</v>
      </c>
      <c r="K33" s="56"/>
    </row>
    <row r="34" spans="1:201" ht="39.75" customHeight="1" outlineLevel="1" x14ac:dyDescent="0.2">
      <c r="A34" s="111"/>
      <c r="B34" s="114"/>
      <c r="C34" s="126"/>
      <c r="D34" s="22" t="s">
        <v>29</v>
      </c>
      <c r="E34" s="22" t="s">
        <v>20</v>
      </c>
      <c r="F34" s="22" t="s">
        <v>124</v>
      </c>
      <c r="G34" s="22" t="s">
        <v>3</v>
      </c>
      <c r="H34" s="25">
        <v>1900</v>
      </c>
      <c r="I34" s="54">
        <v>0</v>
      </c>
      <c r="J34" s="55">
        <f t="shared" si="1"/>
        <v>1900</v>
      </c>
      <c r="K34" s="56"/>
    </row>
    <row r="35" spans="1:201" ht="39.75" customHeight="1" outlineLevel="1" x14ac:dyDescent="0.2">
      <c r="A35" s="111"/>
      <c r="B35" s="139" t="s">
        <v>115</v>
      </c>
      <c r="C35" s="126" t="s">
        <v>119</v>
      </c>
      <c r="D35" s="22" t="s">
        <v>25</v>
      </c>
      <c r="E35" s="22" t="s">
        <v>10</v>
      </c>
      <c r="F35" s="22" t="s">
        <v>126</v>
      </c>
      <c r="G35" s="22" t="s">
        <v>5</v>
      </c>
      <c r="H35" s="25">
        <v>765</v>
      </c>
      <c r="I35" s="54">
        <v>589.4</v>
      </c>
      <c r="J35" s="55">
        <f t="shared" si="1"/>
        <v>175.60000000000002</v>
      </c>
      <c r="K35" s="56"/>
    </row>
    <row r="36" spans="1:201" ht="39.75" customHeight="1" outlineLevel="1" x14ac:dyDescent="0.2">
      <c r="A36" s="111"/>
      <c r="B36" s="139"/>
      <c r="C36" s="126"/>
      <c r="D36" s="22" t="s">
        <v>35</v>
      </c>
      <c r="E36" s="22" t="s">
        <v>10</v>
      </c>
      <c r="F36" s="22" t="s">
        <v>126</v>
      </c>
      <c r="G36" s="22" t="s">
        <v>5</v>
      </c>
      <c r="H36" s="25">
        <v>3988.3</v>
      </c>
      <c r="I36" s="54">
        <v>2734.9</v>
      </c>
      <c r="J36" s="55">
        <f t="shared" si="1"/>
        <v>1253.4000000000001</v>
      </c>
      <c r="K36" s="56"/>
    </row>
    <row r="37" spans="1:201" ht="39.75" customHeight="1" outlineLevel="1" x14ac:dyDescent="0.2">
      <c r="A37" s="111"/>
      <c r="B37" s="139"/>
      <c r="C37" s="126" t="s">
        <v>51</v>
      </c>
      <c r="D37" s="22" t="s">
        <v>21</v>
      </c>
      <c r="E37" s="22" t="s">
        <v>20</v>
      </c>
      <c r="F37" s="22" t="s">
        <v>126</v>
      </c>
      <c r="G37" s="22" t="s">
        <v>3</v>
      </c>
      <c r="H37" s="25">
        <v>7660</v>
      </c>
      <c r="I37" s="54">
        <v>7660</v>
      </c>
      <c r="J37" s="55">
        <f t="shared" si="1"/>
        <v>0</v>
      </c>
      <c r="K37" s="56"/>
    </row>
    <row r="38" spans="1:201" ht="39.75" customHeight="1" outlineLevel="1" x14ac:dyDescent="0.2">
      <c r="A38" s="111"/>
      <c r="B38" s="139"/>
      <c r="C38" s="126"/>
      <c r="D38" s="22" t="s">
        <v>23</v>
      </c>
      <c r="E38" s="22" t="s">
        <v>20</v>
      </c>
      <c r="F38" s="22" t="s">
        <v>126</v>
      </c>
      <c r="G38" s="22" t="s">
        <v>3</v>
      </c>
      <c r="H38" s="25">
        <v>5389</v>
      </c>
      <c r="I38" s="54">
        <v>4657</v>
      </c>
      <c r="J38" s="55">
        <f t="shared" si="1"/>
        <v>732</v>
      </c>
      <c r="K38" s="56"/>
    </row>
    <row r="39" spans="1:201" ht="39.75" customHeight="1" outlineLevel="1" x14ac:dyDescent="0.2">
      <c r="A39" s="111"/>
      <c r="B39" s="139"/>
      <c r="C39" s="126"/>
      <c r="D39" s="22" t="s">
        <v>25</v>
      </c>
      <c r="E39" s="22" t="s">
        <v>20</v>
      </c>
      <c r="F39" s="22" t="s">
        <v>126</v>
      </c>
      <c r="G39" s="22" t="s">
        <v>5</v>
      </c>
      <c r="H39" s="25">
        <v>270</v>
      </c>
      <c r="I39" s="54">
        <v>0</v>
      </c>
      <c r="J39" s="55">
        <f t="shared" si="1"/>
        <v>270</v>
      </c>
      <c r="K39" s="56"/>
    </row>
    <row r="40" spans="1:201" ht="61.5" customHeight="1" outlineLevel="1" x14ac:dyDescent="0.2">
      <c r="A40" s="111"/>
      <c r="B40" s="100" t="s">
        <v>127</v>
      </c>
      <c r="C40" s="21" t="s">
        <v>131</v>
      </c>
      <c r="D40" s="22" t="s">
        <v>35</v>
      </c>
      <c r="E40" s="22" t="s">
        <v>1</v>
      </c>
      <c r="F40" s="22" t="s">
        <v>128</v>
      </c>
      <c r="G40" s="22" t="s">
        <v>3</v>
      </c>
      <c r="H40" s="25">
        <v>2000</v>
      </c>
      <c r="I40" s="54">
        <v>0</v>
      </c>
      <c r="J40" s="55">
        <f t="shared" si="1"/>
        <v>2000</v>
      </c>
      <c r="K40" s="56"/>
    </row>
    <row r="41" spans="1:201" ht="56.25" customHeight="1" outlineLevel="1" thickBot="1" x14ac:dyDescent="0.25">
      <c r="A41" s="112"/>
      <c r="B41" s="101" t="s">
        <v>129</v>
      </c>
      <c r="C41" s="23" t="s">
        <v>131</v>
      </c>
      <c r="D41" s="24" t="s">
        <v>35</v>
      </c>
      <c r="E41" s="24" t="s">
        <v>1</v>
      </c>
      <c r="F41" s="24" t="s">
        <v>130</v>
      </c>
      <c r="G41" s="24" t="s">
        <v>3</v>
      </c>
      <c r="H41" s="65">
        <v>2181.1999999999998</v>
      </c>
      <c r="I41" s="48">
        <v>0</v>
      </c>
      <c r="J41" s="49">
        <f t="shared" si="1"/>
        <v>2181.1999999999998</v>
      </c>
      <c r="K41" s="51"/>
    </row>
    <row r="42" spans="1:201" s="5" customFormat="1" ht="37.5" customHeight="1" thickBot="1" x14ac:dyDescent="0.25">
      <c r="A42" s="110">
        <v>7</v>
      </c>
      <c r="B42" s="113" t="s">
        <v>74</v>
      </c>
      <c r="C42" s="40" t="s">
        <v>49</v>
      </c>
      <c r="D42" s="130"/>
      <c r="E42" s="130"/>
      <c r="F42" s="130"/>
      <c r="G42" s="130"/>
      <c r="H42" s="41">
        <f>SUM(H43:H44)</f>
        <v>10099.4</v>
      </c>
      <c r="I42" s="41">
        <f t="shared" ref="I42:J42" si="2">SUM(I43:I44)</f>
        <v>3558.1000000000004</v>
      </c>
      <c r="J42" s="41">
        <f t="shared" si="2"/>
        <v>6541.2999999999993</v>
      </c>
      <c r="K42" s="43">
        <f>I42*100/H42</f>
        <v>35.230805790443007</v>
      </c>
      <c r="L42" s="12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</row>
    <row r="43" spans="1:201" s="5" customFormat="1" ht="50.25" customHeight="1" outlineLevel="1" x14ac:dyDescent="0.2">
      <c r="A43" s="111"/>
      <c r="B43" s="114"/>
      <c r="C43" s="64" t="s">
        <v>50</v>
      </c>
      <c r="D43" s="26" t="s">
        <v>98</v>
      </c>
      <c r="E43" s="26" t="s">
        <v>1</v>
      </c>
      <c r="F43" s="26" t="s">
        <v>17</v>
      </c>
      <c r="G43" s="26" t="s">
        <v>3</v>
      </c>
      <c r="H43" s="45">
        <v>60</v>
      </c>
      <c r="I43" s="45">
        <v>54.3</v>
      </c>
      <c r="J43" s="46">
        <f>H43-I43</f>
        <v>5.7000000000000028</v>
      </c>
      <c r="K43" s="106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</row>
    <row r="44" spans="1:201" s="5" customFormat="1" ht="86.25" customHeight="1" outlineLevel="1" thickBot="1" x14ac:dyDescent="0.25">
      <c r="A44" s="112"/>
      <c r="B44" s="102" t="s">
        <v>75</v>
      </c>
      <c r="C44" s="28" t="s">
        <v>50</v>
      </c>
      <c r="D44" s="80" t="s">
        <v>2</v>
      </c>
      <c r="E44" s="80" t="s">
        <v>1</v>
      </c>
      <c r="F44" s="80" t="s">
        <v>18</v>
      </c>
      <c r="G44" s="80" t="s">
        <v>4</v>
      </c>
      <c r="H44" s="90">
        <v>10039.4</v>
      </c>
      <c r="I44" s="90">
        <v>3503.8</v>
      </c>
      <c r="J44" s="81">
        <f>H44-I44</f>
        <v>6535.5999999999995</v>
      </c>
      <c r="K44" s="14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</row>
    <row r="45" spans="1:201" s="5" customFormat="1" ht="65.25" customHeight="1" thickBot="1" x14ac:dyDescent="0.25">
      <c r="A45" s="110">
        <v>8</v>
      </c>
      <c r="B45" s="113" t="s">
        <v>78</v>
      </c>
      <c r="C45" s="40" t="s">
        <v>49</v>
      </c>
      <c r="D45" s="130"/>
      <c r="E45" s="130"/>
      <c r="F45" s="130"/>
      <c r="G45" s="130"/>
      <c r="H45" s="41">
        <f>SUM(H46:H47)</f>
        <v>131960.6</v>
      </c>
      <c r="I45" s="41">
        <f>SUM(I46:I47)</f>
        <v>36213.4</v>
      </c>
      <c r="J45" s="41">
        <f>SUM(J46:J47)</f>
        <v>95747.199999999997</v>
      </c>
      <c r="K45" s="43">
        <f>I45*100/H45</f>
        <v>27.442585135260067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</row>
    <row r="46" spans="1:201" s="5" customFormat="1" ht="50.25" customHeight="1" x14ac:dyDescent="0.2">
      <c r="A46" s="111"/>
      <c r="B46" s="114"/>
      <c r="C46" s="64" t="s">
        <v>131</v>
      </c>
      <c r="D46" s="26" t="s">
        <v>21</v>
      </c>
      <c r="E46" s="26" t="s">
        <v>1</v>
      </c>
      <c r="F46" s="26" t="s">
        <v>19</v>
      </c>
      <c r="G46" s="26" t="s">
        <v>22</v>
      </c>
      <c r="H46" s="66">
        <v>52411.9</v>
      </c>
      <c r="I46" s="46">
        <v>1862.1</v>
      </c>
      <c r="J46" s="46">
        <f>H46-I46</f>
        <v>50549.8</v>
      </c>
      <c r="K46" s="127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pans="1:201" s="5" customFormat="1" ht="40.5" customHeight="1" outlineLevel="1" thickBot="1" x14ac:dyDescent="0.25">
      <c r="A47" s="112"/>
      <c r="B47" s="115"/>
      <c r="C47" s="67" t="s">
        <v>51</v>
      </c>
      <c r="D47" s="24" t="s">
        <v>21</v>
      </c>
      <c r="E47" s="24" t="s">
        <v>20</v>
      </c>
      <c r="F47" s="24" t="s">
        <v>19</v>
      </c>
      <c r="G47" s="24" t="s">
        <v>3</v>
      </c>
      <c r="H47" s="65">
        <v>79548.7</v>
      </c>
      <c r="I47" s="49">
        <v>34351.300000000003</v>
      </c>
      <c r="J47" s="49">
        <f>H47-I47</f>
        <v>45197.399999999994</v>
      </c>
      <c r="K47" s="128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pans="1:201" ht="35.25" customHeight="1" thickBot="1" x14ac:dyDescent="0.25">
      <c r="A48" s="110">
        <v>9</v>
      </c>
      <c r="B48" s="113" t="s">
        <v>76</v>
      </c>
      <c r="C48" s="40" t="s">
        <v>49</v>
      </c>
      <c r="D48" s="130"/>
      <c r="E48" s="130"/>
      <c r="F48" s="130"/>
      <c r="G48" s="130"/>
      <c r="H48" s="41">
        <f>SUM(H49:H56)</f>
        <v>32435.9</v>
      </c>
      <c r="I48" s="41">
        <f>SUM(I49:I56)</f>
        <v>14239.6</v>
      </c>
      <c r="J48" s="41">
        <f>SUM(J49:J56)</f>
        <v>18196.3</v>
      </c>
      <c r="K48" s="43">
        <f>I48*100/H48</f>
        <v>43.900739612589753</v>
      </c>
    </row>
    <row r="49" spans="1:201" s="5" customFormat="1" ht="40.5" customHeight="1" outlineLevel="1" x14ac:dyDescent="0.2">
      <c r="A49" s="111"/>
      <c r="B49" s="114"/>
      <c r="C49" s="27" t="s">
        <v>51</v>
      </c>
      <c r="D49" s="26" t="s">
        <v>11</v>
      </c>
      <c r="E49" s="26" t="s">
        <v>20</v>
      </c>
      <c r="F49" s="26" t="s">
        <v>24</v>
      </c>
      <c r="G49" s="26" t="s">
        <v>12</v>
      </c>
      <c r="H49" s="66">
        <v>4775.7</v>
      </c>
      <c r="I49" s="46">
        <v>4761.8</v>
      </c>
      <c r="J49" s="46">
        <f t="shared" ref="J49:J53" si="3">H49-I49</f>
        <v>13.899999999999636</v>
      </c>
      <c r="K49" s="106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</row>
    <row r="50" spans="1:201" s="5" customFormat="1" ht="40.5" customHeight="1" outlineLevel="1" x14ac:dyDescent="0.2">
      <c r="A50" s="111"/>
      <c r="B50" s="114"/>
      <c r="C50" s="27" t="s">
        <v>51</v>
      </c>
      <c r="D50" s="22" t="s">
        <v>11</v>
      </c>
      <c r="E50" s="22" t="s">
        <v>20</v>
      </c>
      <c r="F50" s="22" t="s">
        <v>24</v>
      </c>
      <c r="G50" s="22" t="s">
        <v>5</v>
      </c>
      <c r="H50" s="54">
        <v>1374.5</v>
      </c>
      <c r="I50" s="54">
        <v>1361.8</v>
      </c>
      <c r="J50" s="55">
        <f t="shared" si="3"/>
        <v>12.700000000000045</v>
      </c>
      <c r="K50" s="125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pans="1:201" s="5" customFormat="1" ht="40.5" customHeight="1" outlineLevel="1" x14ac:dyDescent="0.2">
      <c r="A51" s="111"/>
      <c r="B51" s="114"/>
      <c r="C51" s="27" t="s">
        <v>51</v>
      </c>
      <c r="D51" s="22" t="s">
        <v>29</v>
      </c>
      <c r="E51" s="22" t="s">
        <v>20</v>
      </c>
      <c r="F51" s="22" t="s">
        <v>24</v>
      </c>
      <c r="G51" s="22" t="s">
        <v>12</v>
      </c>
      <c r="H51" s="25">
        <v>4074</v>
      </c>
      <c r="I51" s="55">
        <v>3235.1</v>
      </c>
      <c r="J51" s="55">
        <f t="shared" si="3"/>
        <v>838.90000000000009</v>
      </c>
      <c r="K51" s="125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</row>
    <row r="52" spans="1:201" s="5" customFormat="1" ht="40.5" customHeight="1" outlineLevel="1" x14ac:dyDescent="0.2">
      <c r="A52" s="111"/>
      <c r="B52" s="114"/>
      <c r="C52" s="27" t="s">
        <v>51</v>
      </c>
      <c r="D52" s="22" t="s">
        <v>29</v>
      </c>
      <c r="E52" s="22" t="s">
        <v>20</v>
      </c>
      <c r="F52" s="22" t="s">
        <v>24</v>
      </c>
      <c r="G52" s="22" t="s">
        <v>3</v>
      </c>
      <c r="H52" s="54">
        <v>6109.1</v>
      </c>
      <c r="I52" s="54">
        <v>3250.9</v>
      </c>
      <c r="J52" s="55">
        <f t="shared" si="3"/>
        <v>2858.2000000000003</v>
      </c>
      <c r="K52" s="125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pans="1:201" s="5" customFormat="1" ht="40.5" customHeight="1" outlineLevel="1" x14ac:dyDescent="0.2">
      <c r="A53" s="111"/>
      <c r="B53" s="114"/>
      <c r="C53" s="27" t="s">
        <v>51</v>
      </c>
      <c r="D53" s="22" t="s">
        <v>29</v>
      </c>
      <c r="E53" s="22" t="s">
        <v>20</v>
      </c>
      <c r="F53" s="22" t="s">
        <v>24</v>
      </c>
      <c r="G53" s="22" t="s">
        <v>5</v>
      </c>
      <c r="H53" s="25">
        <v>190.7</v>
      </c>
      <c r="I53" s="55">
        <v>98.8</v>
      </c>
      <c r="J53" s="55">
        <f t="shared" si="3"/>
        <v>91.899999999999991</v>
      </c>
      <c r="K53" s="125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pans="1:201" s="5" customFormat="1" ht="40.5" customHeight="1" outlineLevel="1" x14ac:dyDescent="0.2">
      <c r="A54" s="111"/>
      <c r="B54" s="114"/>
      <c r="C54" s="27" t="s">
        <v>51</v>
      </c>
      <c r="D54" s="22" t="s">
        <v>29</v>
      </c>
      <c r="E54" s="22" t="s">
        <v>20</v>
      </c>
      <c r="F54" s="22" t="s">
        <v>24</v>
      </c>
      <c r="G54" s="22" t="s">
        <v>22</v>
      </c>
      <c r="H54" s="25">
        <v>12671.9</v>
      </c>
      <c r="I54" s="55">
        <v>0</v>
      </c>
      <c r="J54" s="55">
        <f t="shared" ref="J54:J56" si="4">H54-I54</f>
        <v>12671.9</v>
      </c>
      <c r="K54" s="125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pans="1:201" s="5" customFormat="1" ht="40.5" customHeight="1" outlineLevel="1" x14ac:dyDescent="0.2">
      <c r="A55" s="111"/>
      <c r="B55" s="114"/>
      <c r="C55" s="35" t="s">
        <v>131</v>
      </c>
      <c r="D55" s="22" t="s">
        <v>29</v>
      </c>
      <c r="E55" s="22" t="s">
        <v>1</v>
      </c>
      <c r="F55" s="22" t="s">
        <v>24</v>
      </c>
      <c r="G55" s="22" t="s">
        <v>22</v>
      </c>
      <c r="H55" s="25">
        <v>1500</v>
      </c>
      <c r="I55" s="55">
        <v>0</v>
      </c>
      <c r="J55" s="55">
        <f t="shared" si="4"/>
        <v>1500</v>
      </c>
      <c r="K55" s="125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</row>
    <row r="56" spans="1:201" s="5" customFormat="1" ht="113.25" customHeight="1" outlineLevel="1" thickBot="1" x14ac:dyDescent="0.25">
      <c r="A56" s="112"/>
      <c r="B56" s="94" t="s">
        <v>77</v>
      </c>
      <c r="C56" s="67" t="s">
        <v>51</v>
      </c>
      <c r="D56" s="24" t="s">
        <v>29</v>
      </c>
      <c r="E56" s="24" t="s">
        <v>20</v>
      </c>
      <c r="F56" s="24" t="s">
        <v>26</v>
      </c>
      <c r="G56" s="24" t="s">
        <v>3</v>
      </c>
      <c r="H56" s="65">
        <v>1740</v>
      </c>
      <c r="I56" s="49">
        <v>1531.2</v>
      </c>
      <c r="J56" s="49">
        <f t="shared" si="4"/>
        <v>208.79999999999995</v>
      </c>
      <c r="K56" s="107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</row>
    <row r="57" spans="1:201" ht="39.75" customHeight="1" thickBot="1" x14ac:dyDescent="0.25">
      <c r="A57" s="110">
        <v>10</v>
      </c>
      <c r="B57" s="113" t="s">
        <v>79</v>
      </c>
      <c r="C57" s="40" t="s">
        <v>49</v>
      </c>
      <c r="D57" s="130"/>
      <c r="E57" s="130"/>
      <c r="F57" s="130"/>
      <c r="G57" s="130"/>
      <c r="H57" s="42">
        <f>H58+H60+H63+H61+H59+H62</f>
        <v>83867.900000000009</v>
      </c>
      <c r="I57" s="42">
        <f>I58+I60+I63+I61+I59+I62</f>
        <v>25404.3</v>
      </c>
      <c r="J57" s="42">
        <f t="shared" ref="J57" si="5">J58+J60+J63+J61</f>
        <v>20786.100000000002</v>
      </c>
      <c r="K57" s="43">
        <f>I57*100/H57</f>
        <v>30.290850253791973</v>
      </c>
      <c r="L57" s="12"/>
    </row>
    <row r="58" spans="1:201" s="5" customFormat="1" ht="66.75" customHeight="1" x14ac:dyDescent="0.2">
      <c r="A58" s="111"/>
      <c r="B58" s="114"/>
      <c r="C58" s="27" t="s">
        <v>51</v>
      </c>
      <c r="D58" s="26" t="s">
        <v>21</v>
      </c>
      <c r="E58" s="26" t="s">
        <v>20</v>
      </c>
      <c r="F58" s="26" t="s">
        <v>27</v>
      </c>
      <c r="G58" s="26" t="s">
        <v>3</v>
      </c>
      <c r="H58" s="66">
        <v>1695.3</v>
      </c>
      <c r="I58" s="46">
        <v>1121.5999999999999</v>
      </c>
      <c r="J58" s="46">
        <f t="shared" ref="J58:J63" si="6">H58-I58</f>
        <v>573.70000000000005</v>
      </c>
      <c r="K58" s="106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pans="1:201" s="5" customFormat="1" ht="66.75" customHeight="1" x14ac:dyDescent="0.2">
      <c r="A59" s="111"/>
      <c r="B59" s="114"/>
      <c r="C59" s="35" t="s">
        <v>51</v>
      </c>
      <c r="D59" s="22" t="s">
        <v>23</v>
      </c>
      <c r="E59" s="22" t="s">
        <v>20</v>
      </c>
      <c r="F59" s="22" t="s">
        <v>27</v>
      </c>
      <c r="G59" s="22" t="s">
        <v>3</v>
      </c>
      <c r="H59" s="25">
        <v>37013.4</v>
      </c>
      <c r="I59" s="55">
        <v>2202.3000000000002</v>
      </c>
      <c r="J59" s="46">
        <f t="shared" si="6"/>
        <v>34811.1</v>
      </c>
      <c r="K59" s="106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pans="1:201" s="5" customFormat="1" ht="45.75" customHeight="1" outlineLevel="1" x14ac:dyDescent="0.2">
      <c r="A60" s="111"/>
      <c r="B60" s="114"/>
      <c r="C60" s="35" t="s">
        <v>51</v>
      </c>
      <c r="D60" s="22" t="s">
        <v>106</v>
      </c>
      <c r="E60" s="22" t="s">
        <v>20</v>
      </c>
      <c r="F60" s="22" t="s">
        <v>27</v>
      </c>
      <c r="G60" s="22" t="s">
        <v>4</v>
      </c>
      <c r="H60" s="25">
        <v>210.8</v>
      </c>
      <c r="I60" s="55">
        <v>210.8</v>
      </c>
      <c r="J60" s="55">
        <f t="shared" si="6"/>
        <v>0</v>
      </c>
      <c r="K60" s="125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pans="1:201" s="5" customFormat="1" ht="85.5" customHeight="1" outlineLevel="1" x14ac:dyDescent="0.2">
      <c r="A61" s="111"/>
      <c r="B61" s="97" t="s">
        <v>94</v>
      </c>
      <c r="C61" s="35" t="s">
        <v>51</v>
      </c>
      <c r="D61" s="22" t="s">
        <v>23</v>
      </c>
      <c r="E61" s="22" t="s">
        <v>20</v>
      </c>
      <c r="F61" s="22" t="s">
        <v>95</v>
      </c>
      <c r="G61" s="22" t="s">
        <v>3</v>
      </c>
      <c r="H61" s="25">
        <v>35363.5</v>
      </c>
      <c r="I61" s="55">
        <v>15151.1</v>
      </c>
      <c r="J61" s="55">
        <f t="shared" si="6"/>
        <v>20212.400000000001</v>
      </c>
      <c r="K61" s="56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</row>
    <row r="62" spans="1:201" s="5" customFormat="1" ht="85.5" customHeight="1" outlineLevel="1" thickBot="1" x14ac:dyDescent="0.25">
      <c r="A62" s="116"/>
      <c r="B62" s="145" t="s">
        <v>80</v>
      </c>
      <c r="C62" s="67" t="s">
        <v>51</v>
      </c>
      <c r="D62" s="24" t="s">
        <v>106</v>
      </c>
      <c r="E62" s="24" t="s">
        <v>20</v>
      </c>
      <c r="F62" s="24" t="s">
        <v>81</v>
      </c>
      <c r="G62" s="24" t="s">
        <v>4</v>
      </c>
      <c r="H62" s="65">
        <v>9459.2000000000007</v>
      </c>
      <c r="I62" s="49">
        <v>6592.8</v>
      </c>
      <c r="J62" s="49">
        <f t="shared" si="6"/>
        <v>2866.4000000000005</v>
      </c>
      <c r="K62" s="9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</row>
    <row r="63" spans="1:201" s="5" customFormat="1" ht="66.75" customHeight="1" outlineLevel="1" thickBot="1" x14ac:dyDescent="0.25">
      <c r="A63" s="112"/>
      <c r="B63" s="146"/>
      <c r="C63" s="67" t="s">
        <v>51</v>
      </c>
      <c r="D63" s="24" t="s">
        <v>106</v>
      </c>
      <c r="E63" s="24" t="s">
        <v>20</v>
      </c>
      <c r="F63" s="24" t="s">
        <v>155</v>
      </c>
      <c r="G63" s="24" t="s">
        <v>3</v>
      </c>
      <c r="H63" s="65">
        <v>125.7</v>
      </c>
      <c r="I63" s="49">
        <v>125.7</v>
      </c>
      <c r="J63" s="49">
        <f t="shared" si="6"/>
        <v>0</v>
      </c>
      <c r="K63" s="51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</row>
    <row r="64" spans="1:201" ht="33" customHeight="1" thickBot="1" x14ac:dyDescent="0.25">
      <c r="A64" s="110">
        <v>11</v>
      </c>
      <c r="B64" s="113" t="s">
        <v>82</v>
      </c>
      <c r="C64" s="40" t="s">
        <v>49</v>
      </c>
      <c r="D64" s="130"/>
      <c r="E64" s="130"/>
      <c r="F64" s="130"/>
      <c r="G64" s="130"/>
      <c r="H64" s="41">
        <f>SUM(H65:H68)</f>
        <v>13645.1</v>
      </c>
      <c r="I64" s="41">
        <f>SUM(I65:I68)</f>
        <v>5161.3999999999996</v>
      </c>
      <c r="J64" s="41">
        <f>SUM(J65:J68)</f>
        <v>8483.7000000000007</v>
      </c>
      <c r="K64" s="43">
        <f>I64*100/H64</f>
        <v>37.826032788326941</v>
      </c>
      <c r="L64" s="12"/>
    </row>
    <row r="65" spans="1:13" ht="35.25" customHeight="1" outlineLevel="1" x14ac:dyDescent="0.2">
      <c r="A65" s="111"/>
      <c r="B65" s="114"/>
      <c r="C65" s="27" t="s">
        <v>51</v>
      </c>
      <c r="D65" s="26" t="s">
        <v>21</v>
      </c>
      <c r="E65" s="26" t="s">
        <v>20</v>
      </c>
      <c r="F65" s="26" t="s">
        <v>28</v>
      </c>
      <c r="G65" s="26" t="s">
        <v>3</v>
      </c>
      <c r="H65" s="66">
        <v>9630.5</v>
      </c>
      <c r="I65" s="46">
        <v>1621.3</v>
      </c>
      <c r="J65" s="46">
        <f>H65-I65</f>
        <v>8009.2</v>
      </c>
      <c r="K65" s="106"/>
    </row>
    <row r="66" spans="1:13" ht="37.5" customHeight="1" outlineLevel="1" x14ac:dyDescent="0.2">
      <c r="A66" s="111"/>
      <c r="B66" s="114"/>
      <c r="C66" s="35" t="s">
        <v>51</v>
      </c>
      <c r="D66" s="22" t="s">
        <v>23</v>
      </c>
      <c r="E66" s="22" t="s">
        <v>20</v>
      </c>
      <c r="F66" s="22" t="s">
        <v>28</v>
      </c>
      <c r="G66" s="22" t="s">
        <v>3</v>
      </c>
      <c r="H66" s="25">
        <v>3952.6</v>
      </c>
      <c r="I66" s="55">
        <v>3540.1</v>
      </c>
      <c r="J66" s="55">
        <f>H66-I66</f>
        <v>412.5</v>
      </c>
      <c r="K66" s="125"/>
    </row>
    <row r="67" spans="1:13" ht="33" customHeight="1" outlineLevel="1" x14ac:dyDescent="0.2">
      <c r="A67" s="111"/>
      <c r="B67" s="114"/>
      <c r="C67" s="35" t="s">
        <v>51</v>
      </c>
      <c r="D67" s="22" t="s">
        <v>25</v>
      </c>
      <c r="E67" s="22" t="s">
        <v>20</v>
      </c>
      <c r="F67" s="22" t="s">
        <v>28</v>
      </c>
      <c r="G67" s="22" t="s">
        <v>5</v>
      </c>
      <c r="H67" s="25">
        <v>30</v>
      </c>
      <c r="I67" s="55">
        <v>0</v>
      </c>
      <c r="J67" s="55">
        <f>H67-I67</f>
        <v>30</v>
      </c>
      <c r="K67" s="125"/>
    </row>
    <row r="68" spans="1:13" ht="36.75" customHeight="1" outlineLevel="1" thickBot="1" x14ac:dyDescent="0.25">
      <c r="A68" s="112"/>
      <c r="B68" s="115"/>
      <c r="C68" s="68" t="s">
        <v>51</v>
      </c>
      <c r="D68" s="69" t="s">
        <v>29</v>
      </c>
      <c r="E68" s="69" t="s">
        <v>20</v>
      </c>
      <c r="F68" s="69" t="s">
        <v>28</v>
      </c>
      <c r="G68" s="69" t="s">
        <v>3</v>
      </c>
      <c r="H68" s="70">
        <v>32</v>
      </c>
      <c r="I68" s="71">
        <v>0</v>
      </c>
      <c r="J68" s="71">
        <f>H68-I68</f>
        <v>32</v>
      </c>
      <c r="K68" s="107"/>
    </row>
    <row r="69" spans="1:13" ht="34.5" customHeight="1" thickBot="1" x14ac:dyDescent="0.25">
      <c r="A69" s="110">
        <v>12</v>
      </c>
      <c r="B69" s="113" t="s">
        <v>83</v>
      </c>
      <c r="C69" s="40" t="s">
        <v>49</v>
      </c>
      <c r="D69" s="130"/>
      <c r="E69" s="130"/>
      <c r="F69" s="130"/>
      <c r="G69" s="130"/>
      <c r="H69" s="41">
        <f>SUM(H70:H74)</f>
        <v>16525</v>
      </c>
      <c r="I69" s="41">
        <f>SUM(I70:I74)</f>
        <v>6191</v>
      </c>
      <c r="J69" s="42">
        <f>SUM(J70:J74)</f>
        <v>10334</v>
      </c>
      <c r="K69" s="43">
        <f>I69*100/H69</f>
        <v>37.464447806354009</v>
      </c>
    </row>
    <row r="70" spans="1:13" ht="36.75" customHeight="1" x14ac:dyDescent="0.2">
      <c r="A70" s="111"/>
      <c r="B70" s="114"/>
      <c r="C70" s="27" t="s">
        <v>51</v>
      </c>
      <c r="D70" s="26" t="s">
        <v>21</v>
      </c>
      <c r="E70" s="26" t="s">
        <v>20</v>
      </c>
      <c r="F70" s="26" t="s">
        <v>30</v>
      </c>
      <c r="G70" s="26" t="s">
        <v>12</v>
      </c>
      <c r="H70" s="66">
        <v>3600</v>
      </c>
      <c r="I70" s="46">
        <v>600</v>
      </c>
      <c r="J70" s="46">
        <f>H70-I70</f>
        <v>3000</v>
      </c>
      <c r="K70" s="106"/>
    </row>
    <row r="71" spans="1:13" ht="33" customHeight="1" x14ac:dyDescent="0.2">
      <c r="A71" s="111"/>
      <c r="B71" s="114"/>
      <c r="C71" s="35" t="s">
        <v>51</v>
      </c>
      <c r="D71" s="22" t="s">
        <v>21</v>
      </c>
      <c r="E71" s="22" t="s">
        <v>20</v>
      </c>
      <c r="F71" s="22" t="s">
        <v>30</v>
      </c>
      <c r="G71" s="22" t="s">
        <v>3</v>
      </c>
      <c r="H71" s="25">
        <v>245</v>
      </c>
      <c r="I71" s="55">
        <v>0</v>
      </c>
      <c r="J71" s="55">
        <f>H71-I71</f>
        <v>245</v>
      </c>
      <c r="K71" s="125"/>
    </row>
    <row r="72" spans="1:13" ht="33" customHeight="1" x14ac:dyDescent="0.2">
      <c r="A72" s="111"/>
      <c r="B72" s="114"/>
      <c r="C72" s="35" t="s">
        <v>51</v>
      </c>
      <c r="D72" s="22" t="s">
        <v>23</v>
      </c>
      <c r="E72" s="22" t="s">
        <v>20</v>
      </c>
      <c r="F72" s="22" t="s">
        <v>30</v>
      </c>
      <c r="G72" s="22" t="s">
        <v>12</v>
      </c>
      <c r="H72" s="54">
        <v>11139</v>
      </c>
      <c r="I72" s="54">
        <v>4720</v>
      </c>
      <c r="J72" s="55">
        <f>H72-I72</f>
        <v>6419</v>
      </c>
      <c r="K72" s="125"/>
    </row>
    <row r="73" spans="1:13" ht="33" customHeight="1" x14ac:dyDescent="0.2">
      <c r="A73" s="116"/>
      <c r="B73" s="142"/>
      <c r="C73" s="35" t="s">
        <v>51</v>
      </c>
      <c r="D73" s="22" t="s">
        <v>25</v>
      </c>
      <c r="E73" s="22" t="s">
        <v>20</v>
      </c>
      <c r="F73" s="22" t="s">
        <v>30</v>
      </c>
      <c r="G73" s="80" t="s">
        <v>5</v>
      </c>
      <c r="H73" s="90">
        <v>100</v>
      </c>
      <c r="I73" s="90">
        <v>0</v>
      </c>
      <c r="J73" s="55">
        <f>H73-I73</f>
        <v>100</v>
      </c>
      <c r="K73" s="144"/>
    </row>
    <row r="74" spans="1:13" ht="30.75" customHeight="1" outlineLevel="1" thickBot="1" x14ac:dyDescent="0.25">
      <c r="A74" s="112"/>
      <c r="B74" s="115"/>
      <c r="C74" s="67" t="s">
        <v>51</v>
      </c>
      <c r="D74" s="24" t="s">
        <v>2</v>
      </c>
      <c r="E74" s="24" t="s">
        <v>20</v>
      </c>
      <c r="F74" s="24" t="s">
        <v>30</v>
      </c>
      <c r="G74" s="24" t="s">
        <v>4</v>
      </c>
      <c r="H74" s="48">
        <v>1441</v>
      </c>
      <c r="I74" s="48">
        <v>871</v>
      </c>
      <c r="J74" s="49">
        <f>H74-I74</f>
        <v>570</v>
      </c>
      <c r="K74" s="107"/>
    </row>
    <row r="75" spans="1:13" ht="28.5" customHeight="1" thickBot="1" x14ac:dyDescent="0.25">
      <c r="A75" s="110">
        <v>13</v>
      </c>
      <c r="B75" s="113" t="s">
        <v>84</v>
      </c>
      <c r="C75" s="40" t="s">
        <v>49</v>
      </c>
      <c r="D75" s="130"/>
      <c r="E75" s="130"/>
      <c r="F75" s="130"/>
      <c r="G75" s="130"/>
      <c r="H75" s="41">
        <f>SUM(H76:H78)</f>
        <v>208494.80000000002</v>
      </c>
      <c r="I75" s="41">
        <f>SUM(I76:I78)</f>
        <v>163292</v>
      </c>
      <c r="J75" s="41">
        <f>SUM(J76:J78)</f>
        <v>45202.800000000017</v>
      </c>
      <c r="K75" s="43">
        <f>I75*100/H75</f>
        <v>78.319459286274764</v>
      </c>
      <c r="L75" s="12"/>
    </row>
    <row r="76" spans="1:13" ht="44.25" customHeight="1" outlineLevel="1" x14ac:dyDescent="0.2">
      <c r="A76" s="111"/>
      <c r="B76" s="114"/>
      <c r="C76" s="27" t="s">
        <v>51</v>
      </c>
      <c r="D76" s="26" t="s">
        <v>25</v>
      </c>
      <c r="E76" s="26" t="s">
        <v>20</v>
      </c>
      <c r="F76" s="26" t="s">
        <v>31</v>
      </c>
      <c r="G76" s="26" t="s">
        <v>5</v>
      </c>
      <c r="H76" s="45">
        <v>162321.20000000001</v>
      </c>
      <c r="I76" s="45">
        <v>134928.4</v>
      </c>
      <c r="J76" s="46">
        <f t="shared" ref="J76:J78" si="7">H76-I76</f>
        <v>27392.800000000017</v>
      </c>
      <c r="K76" s="106"/>
      <c r="M76" s="12"/>
    </row>
    <row r="77" spans="1:13" ht="41.25" customHeight="1" outlineLevel="1" x14ac:dyDescent="0.2">
      <c r="A77" s="111"/>
      <c r="B77" s="139" t="s">
        <v>97</v>
      </c>
      <c r="C77" s="57" t="s">
        <v>51</v>
      </c>
      <c r="D77" s="58" t="s">
        <v>25</v>
      </c>
      <c r="E77" s="58" t="s">
        <v>20</v>
      </c>
      <c r="F77" s="58" t="s">
        <v>96</v>
      </c>
      <c r="G77" s="58" t="s">
        <v>5</v>
      </c>
      <c r="H77" s="59">
        <v>45797.599999999999</v>
      </c>
      <c r="I77" s="60">
        <v>28363.599999999999</v>
      </c>
      <c r="J77" s="60">
        <f t="shared" si="7"/>
        <v>17434</v>
      </c>
      <c r="K77" s="125"/>
    </row>
    <row r="78" spans="1:13" ht="41.25" customHeight="1" outlineLevel="1" thickBot="1" x14ac:dyDescent="0.25">
      <c r="A78" s="112"/>
      <c r="B78" s="141"/>
      <c r="C78" s="68" t="s">
        <v>51</v>
      </c>
      <c r="D78" s="69" t="s">
        <v>25</v>
      </c>
      <c r="E78" s="69" t="s">
        <v>20</v>
      </c>
      <c r="F78" s="69" t="s">
        <v>96</v>
      </c>
      <c r="G78" s="69" t="s">
        <v>9</v>
      </c>
      <c r="H78" s="70">
        <v>376</v>
      </c>
      <c r="I78" s="71">
        <v>0</v>
      </c>
      <c r="J78" s="71">
        <f t="shared" si="7"/>
        <v>376</v>
      </c>
      <c r="K78" s="107"/>
    </row>
    <row r="79" spans="1:13" ht="27.75" customHeight="1" thickBot="1" x14ac:dyDescent="0.25">
      <c r="A79" s="110">
        <v>14</v>
      </c>
      <c r="B79" s="113" t="s">
        <v>85</v>
      </c>
      <c r="C79" s="40" t="s">
        <v>49</v>
      </c>
      <c r="D79" s="130"/>
      <c r="E79" s="130"/>
      <c r="F79" s="130"/>
      <c r="G79" s="130"/>
      <c r="H79" s="41">
        <f>SUM(H80:H86)</f>
        <v>10462.1</v>
      </c>
      <c r="I79" s="41">
        <f>SUM(I80:I86)</f>
        <v>6384.9000000000005</v>
      </c>
      <c r="J79" s="41">
        <f>SUM(J80:J86)</f>
        <v>4077.2</v>
      </c>
      <c r="K79" s="43">
        <f>I79*100/H79</f>
        <v>61.028856539318106</v>
      </c>
    </row>
    <row r="80" spans="1:13" ht="72" customHeight="1" outlineLevel="1" x14ac:dyDescent="0.2">
      <c r="A80" s="111"/>
      <c r="B80" s="114"/>
      <c r="C80" s="26" t="s">
        <v>57</v>
      </c>
      <c r="D80" s="26" t="s">
        <v>25</v>
      </c>
      <c r="E80" s="26" t="s">
        <v>10</v>
      </c>
      <c r="F80" s="26" t="s">
        <v>32</v>
      </c>
      <c r="G80" s="26" t="s">
        <v>5</v>
      </c>
      <c r="H80" s="45">
        <v>2868.6</v>
      </c>
      <c r="I80" s="45">
        <v>754.5</v>
      </c>
      <c r="J80" s="46">
        <f t="shared" ref="J80:J84" si="8">H80-I80</f>
        <v>2114.1</v>
      </c>
      <c r="K80" s="106"/>
    </row>
    <row r="81" spans="1:12" ht="80.25" customHeight="1" outlineLevel="1" x14ac:dyDescent="0.2">
      <c r="A81" s="111"/>
      <c r="B81" s="114"/>
      <c r="C81" s="22" t="s">
        <v>107</v>
      </c>
      <c r="D81" s="22" t="s">
        <v>33</v>
      </c>
      <c r="E81" s="22" t="s">
        <v>10</v>
      </c>
      <c r="F81" s="22" t="s">
        <v>32</v>
      </c>
      <c r="G81" s="22" t="s">
        <v>3</v>
      </c>
      <c r="H81" s="54">
        <v>1500</v>
      </c>
      <c r="I81" s="54">
        <v>798.6</v>
      </c>
      <c r="J81" s="55">
        <f t="shared" si="8"/>
        <v>701.4</v>
      </c>
      <c r="K81" s="125"/>
    </row>
    <row r="82" spans="1:12" ht="78.75" customHeight="1" outlineLevel="1" x14ac:dyDescent="0.2">
      <c r="A82" s="111"/>
      <c r="B82" s="114"/>
      <c r="C82" s="61" t="s">
        <v>57</v>
      </c>
      <c r="D82" s="62" t="s">
        <v>33</v>
      </c>
      <c r="E82" s="62" t="s">
        <v>10</v>
      </c>
      <c r="F82" s="62" t="s">
        <v>32</v>
      </c>
      <c r="G82" s="62" t="s">
        <v>5</v>
      </c>
      <c r="H82" s="54">
        <v>400</v>
      </c>
      <c r="I82" s="54">
        <v>400</v>
      </c>
      <c r="J82" s="55">
        <f t="shared" si="8"/>
        <v>0</v>
      </c>
      <c r="K82" s="125"/>
    </row>
    <row r="83" spans="1:12" ht="75.75" customHeight="1" outlineLevel="1" x14ac:dyDescent="0.2">
      <c r="A83" s="111"/>
      <c r="B83" s="97" t="s">
        <v>138</v>
      </c>
      <c r="C83" s="61" t="s">
        <v>57</v>
      </c>
      <c r="D83" s="62" t="s">
        <v>33</v>
      </c>
      <c r="E83" s="62" t="s">
        <v>10</v>
      </c>
      <c r="F83" s="62" t="s">
        <v>136</v>
      </c>
      <c r="G83" s="62" t="s">
        <v>3</v>
      </c>
      <c r="H83" s="54">
        <v>1129.5999999999999</v>
      </c>
      <c r="I83" s="54">
        <v>1129.5999999999999</v>
      </c>
      <c r="J83" s="55">
        <f t="shared" si="8"/>
        <v>0</v>
      </c>
      <c r="K83" s="125"/>
    </row>
    <row r="84" spans="1:12" ht="117.75" customHeight="1" outlineLevel="1" x14ac:dyDescent="0.2">
      <c r="A84" s="111"/>
      <c r="B84" s="97" t="s">
        <v>139</v>
      </c>
      <c r="C84" s="22" t="s">
        <v>57</v>
      </c>
      <c r="D84" s="22" t="s">
        <v>25</v>
      </c>
      <c r="E84" s="22" t="s">
        <v>10</v>
      </c>
      <c r="F84" s="22" t="s">
        <v>137</v>
      </c>
      <c r="G84" s="22" t="s">
        <v>5</v>
      </c>
      <c r="H84" s="54">
        <v>361.5</v>
      </c>
      <c r="I84" s="54">
        <v>361.5</v>
      </c>
      <c r="J84" s="55">
        <f t="shared" si="8"/>
        <v>0</v>
      </c>
      <c r="K84" s="125"/>
    </row>
    <row r="85" spans="1:12" ht="72" customHeight="1" outlineLevel="1" x14ac:dyDescent="0.2">
      <c r="A85" s="111"/>
      <c r="B85" s="97" t="s">
        <v>86</v>
      </c>
      <c r="C85" s="22" t="s">
        <v>57</v>
      </c>
      <c r="D85" s="22" t="s">
        <v>33</v>
      </c>
      <c r="E85" s="22" t="s">
        <v>10</v>
      </c>
      <c r="F85" s="22" t="s">
        <v>100</v>
      </c>
      <c r="G85" s="22" t="s">
        <v>5</v>
      </c>
      <c r="H85" s="59">
        <v>3829.1</v>
      </c>
      <c r="I85" s="55">
        <v>2567.4</v>
      </c>
      <c r="J85" s="55">
        <f>H85-I85</f>
        <v>1261.6999999999998</v>
      </c>
      <c r="K85" s="125"/>
    </row>
    <row r="86" spans="1:12" ht="75" customHeight="1" outlineLevel="1" thickBot="1" x14ac:dyDescent="0.25">
      <c r="A86" s="112"/>
      <c r="B86" s="94" t="s">
        <v>140</v>
      </c>
      <c r="C86" s="24" t="s">
        <v>57</v>
      </c>
      <c r="D86" s="24" t="s">
        <v>33</v>
      </c>
      <c r="E86" s="24" t="s">
        <v>10</v>
      </c>
      <c r="F86" s="24" t="s">
        <v>105</v>
      </c>
      <c r="G86" s="24" t="s">
        <v>5</v>
      </c>
      <c r="H86" s="48">
        <v>373.3</v>
      </c>
      <c r="I86" s="48">
        <v>373.3</v>
      </c>
      <c r="J86" s="49">
        <f>H86-I86</f>
        <v>0</v>
      </c>
      <c r="K86" s="107"/>
    </row>
    <row r="87" spans="1:12" ht="33" customHeight="1" thickBot="1" x14ac:dyDescent="0.25">
      <c r="A87" s="110">
        <v>15</v>
      </c>
      <c r="B87" s="113" t="s">
        <v>87</v>
      </c>
      <c r="C87" s="40" t="s">
        <v>49</v>
      </c>
      <c r="D87" s="130"/>
      <c r="E87" s="130"/>
      <c r="F87" s="130"/>
      <c r="G87" s="130"/>
      <c r="H87" s="41">
        <f>SUM(H88:H92)</f>
        <v>446781.5</v>
      </c>
      <c r="I87" s="41">
        <f>SUM(I88:I92)</f>
        <v>292481</v>
      </c>
      <c r="J87" s="41">
        <f>SUM(J88:J92)</f>
        <v>154300.5</v>
      </c>
      <c r="K87" s="43">
        <f>I87*100/H87</f>
        <v>65.46399078744308</v>
      </c>
      <c r="L87" s="12"/>
    </row>
    <row r="88" spans="1:12" ht="53.25" customHeight="1" x14ac:dyDescent="0.2">
      <c r="A88" s="111"/>
      <c r="B88" s="114"/>
      <c r="C88" s="64" t="s">
        <v>141</v>
      </c>
      <c r="D88" s="26" t="s">
        <v>35</v>
      </c>
      <c r="E88" s="26" t="s">
        <v>15</v>
      </c>
      <c r="F88" s="26" t="s">
        <v>34</v>
      </c>
      <c r="G88" s="26" t="s">
        <v>22</v>
      </c>
      <c r="H88" s="45">
        <v>40000</v>
      </c>
      <c r="I88" s="45">
        <v>40000</v>
      </c>
      <c r="J88" s="46">
        <f>H88-I88</f>
        <v>0</v>
      </c>
      <c r="K88" s="147"/>
      <c r="L88" s="12"/>
    </row>
    <row r="89" spans="1:12" ht="53.25" customHeight="1" x14ac:dyDescent="0.2">
      <c r="A89" s="111"/>
      <c r="B89" s="114"/>
      <c r="C89" s="21" t="s">
        <v>131</v>
      </c>
      <c r="D89" s="22" t="s">
        <v>35</v>
      </c>
      <c r="E89" s="22" t="s">
        <v>1</v>
      </c>
      <c r="F89" s="22" t="s">
        <v>34</v>
      </c>
      <c r="G89" s="22" t="s">
        <v>22</v>
      </c>
      <c r="H89" s="54">
        <v>25261.4</v>
      </c>
      <c r="I89" s="54">
        <v>105</v>
      </c>
      <c r="J89" s="55">
        <f>H89-I89</f>
        <v>25156.400000000001</v>
      </c>
      <c r="K89" s="148"/>
      <c r="L89" s="12"/>
    </row>
    <row r="90" spans="1:12" ht="53.25" customHeight="1" x14ac:dyDescent="0.2">
      <c r="A90" s="111"/>
      <c r="B90" s="114"/>
      <c r="C90" s="21" t="s">
        <v>119</v>
      </c>
      <c r="D90" s="22" t="s">
        <v>35</v>
      </c>
      <c r="E90" s="22" t="s">
        <v>10</v>
      </c>
      <c r="F90" s="22" t="s">
        <v>34</v>
      </c>
      <c r="G90" s="22" t="s">
        <v>5</v>
      </c>
      <c r="H90" s="54">
        <v>319967.5</v>
      </c>
      <c r="I90" s="54">
        <v>230506.7</v>
      </c>
      <c r="J90" s="55">
        <f>H90-I90</f>
        <v>89460.799999999988</v>
      </c>
      <c r="K90" s="148"/>
      <c r="L90" s="12"/>
    </row>
    <row r="91" spans="1:12" ht="94.5" x14ac:dyDescent="0.2">
      <c r="A91" s="116"/>
      <c r="B91" s="102" t="s">
        <v>156</v>
      </c>
      <c r="C91" s="93" t="s">
        <v>119</v>
      </c>
      <c r="D91" s="22" t="s">
        <v>35</v>
      </c>
      <c r="E91" s="22" t="s">
        <v>10</v>
      </c>
      <c r="F91" s="80" t="s">
        <v>157</v>
      </c>
      <c r="G91" s="22" t="s">
        <v>5</v>
      </c>
      <c r="H91" s="54">
        <v>245.8</v>
      </c>
      <c r="I91" s="54">
        <v>245.8</v>
      </c>
      <c r="J91" s="55">
        <f>H91-I91</f>
        <v>0</v>
      </c>
      <c r="K91" s="149"/>
      <c r="L91" s="12"/>
    </row>
    <row r="92" spans="1:12" ht="59.25" customHeight="1" outlineLevel="1" thickBot="1" x14ac:dyDescent="0.25">
      <c r="A92" s="112"/>
      <c r="B92" s="94" t="s">
        <v>142</v>
      </c>
      <c r="C92" s="67" t="s">
        <v>119</v>
      </c>
      <c r="D92" s="24" t="s">
        <v>35</v>
      </c>
      <c r="E92" s="24" t="s">
        <v>10</v>
      </c>
      <c r="F92" s="24" t="s">
        <v>113</v>
      </c>
      <c r="G92" s="24" t="s">
        <v>5</v>
      </c>
      <c r="H92" s="48">
        <v>61306.8</v>
      </c>
      <c r="I92" s="48">
        <v>21623.5</v>
      </c>
      <c r="J92" s="49">
        <f>H92-I92</f>
        <v>39683.300000000003</v>
      </c>
      <c r="K92" s="150"/>
    </row>
    <row r="93" spans="1:12" ht="30.75" customHeight="1" thickBot="1" x14ac:dyDescent="0.25">
      <c r="A93" s="110">
        <v>16</v>
      </c>
      <c r="B93" s="113" t="s">
        <v>88</v>
      </c>
      <c r="C93" s="40" t="s">
        <v>49</v>
      </c>
      <c r="D93" s="130"/>
      <c r="E93" s="130"/>
      <c r="F93" s="130"/>
      <c r="G93" s="130"/>
      <c r="H93" s="41">
        <f>SUM(H94:H98)</f>
        <v>10738</v>
      </c>
      <c r="I93" s="41">
        <f>SUM(I94:I98)</f>
        <v>4778</v>
      </c>
      <c r="J93" s="41">
        <f>SUM(J94:J98)</f>
        <v>5960</v>
      </c>
      <c r="K93" s="43">
        <f>I93*100/H93</f>
        <v>44.496181784317379</v>
      </c>
      <c r="L93" s="12"/>
    </row>
    <row r="94" spans="1:12" ht="66" customHeight="1" outlineLevel="1" x14ac:dyDescent="0.2">
      <c r="A94" s="111"/>
      <c r="B94" s="114"/>
      <c r="C94" s="26" t="s">
        <v>57</v>
      </c>
      <c r="D94" s="26" t="s">
        <v>33</v>
      </c>
      <c r="E94" s="26" t="s">
        <v>10</v>
      </c>
      <c r="F94" s="26" t="s">
        <v>36</v>
      </c>
      <c r="G94" s="26" t="s">
        <v>5</v>
      </c>
      <c r="H94" s="66">
        <v>100</v>
      </c>
      <c r="I94" s="45">
        <v>0</v>
      </c>
      <c r="J94" s="46">
        <f>H94-I94</f>
        <v>100</v>
      </c>
      <c r="K94" s="106"/>
    </row>
    <row r="95" spans="1:12" ht="50.25" customHeight="1" outlineLevel="1" x14ac:dyDescent="0.2">
      <c r="A95" s="111"/>
      <c r="B95" s="114"/>
      <c r="C95" s="22" t="s">
        <v>51</v>
      </c>
      <c r="D95" s="22" t="s">
        <v>21</v>
      </c>
      <c r="E95" s="22" t="s">
        <v>20</v>
      </c>
      <c r="F95" s="22" t="s">
        <v>36</v>
      </c>
      <c r="G95" s="22" t="s">
        <v>3</v>
      </c>
      <c r="H95" s="25">
        <v>950</v>
      </c>
      <c r="I95" s="54">
        <v>400</v>
      </c>
      <c r="J95" s="55">
        <f>H95-I95</f>
        <v>550</v>
      </c>
      <c r="K95" s="125"/>
    </row>
    <row r="96" spans="1:12" ht="45" customHeight="1" outlineLevel="1" x14ac:dyDescent="0.2">
      <c r="A96" s="111"/>
      <c r="B96" s="114"/>
      <c r="C96" s="22" t="s">
        <v>51</v>
      </c>
      <c r="D96" s="22" t="s">
        <v>23</v>
      </c>
      <c r="E96" s="22" t="s">
        <v>20</v>
      </c>
      <c r="F96" s="22" t="s">
        <v>36</v>
      </c>
      <c r="G96" s="22" t="s">
        <v>3</v>
      </c>
      <c r="H96" s="25">
        <v>5866.5</v>
      </c>
      <c r="I96" s="54">
        <v>4308</v>
      </c>
      <c r="J96" s="55">
        <f>H96-I96</f>
        <v>1558.5</v>
      </c>
      <c r="K96" s="125"/>
    </row>
    <row r="97" spans="1:201" ht="39.75" customHeight="1" outlineLevel="1" x14ac:dyDescent="0.2">
      <c r="A97" s="111"/>
      <c r="B97" s="114"/>
      <c r="C97" s="22" t="s">
        <v>51</v>
      </c>
      <c r="D97" s="22" t="s">
        <v>25</v>
      </c>
      <c r="E97" s="22" t="s">
        <v>20</v>
      </c>
      <c r="F97" s="22" t="s">
        <v>36</v>
      </c>
      <c r="G97" s="22" t="s">
        <v>5</v>
      </c>
      <c r="H97" s="25">
        <v>585</v>
      </c>
      <c r="I97" s="55">
        <v>70</v>
      </c>
      <c r="J97" s="55">
        <f>H97-I97</f>
        <v>515</v>
      </c>
      <c r="K97" s="125"/>
    </row>
    <row r="98" spans="1:201" ht="46.5" customHeight="1" outlineLevel="1" thickBot="1" x14ac:dyDescent="0.25">
      <c r="A98" s="112"/>
      <c r="B98" s="115"/>
      <c r="C98" s="67" t="s">
        <v>51</v>
      </c>
      <c r="D98" s="24" t="s">
        <v>29</v>
      </c>
      <c r="E98" s="24" t="s">
        <v>20</v>
      </c>
      <c r="F98" s="24" t="s">
        <v>36</v>
      </c>
      <c r="G98" s="24" t="s">
        <v>3</v>
      </c>
      <c r="H98" s="65">
        <v>3236.5</v>
      </c>
      <c r="I98" s="49">
        <v>0</v>
      </c>
      <c r="J98" s="49">
        <f>H98-I98</f>
        <v>3236.5</v>
      </c>
      <c r="K98" s="107"/>
    </row>
    <row r="99" spans="1:201" ht="80.25" customHeight="1" thickBot="1" x14ac:dyDescent="0.25">
      <c r="A99" s="110">
        <v>17</v>
      </c>
      <c r="B99" s="119" t="s">
        <v>89</v>
      </c>
      <c r="C99" s="40" t="s">
        <v>49</v>
      </c>
      <c r="D99" s="130"/>
      <c r="E99" s="130"/>
      <c r="F99" s="130"/>
      <c r="G99" s="130"/>
      <c r="H99" s="41">
        <f>SUM(H100:H102)</f>
        <v>31937.3</v>
      </c>
      <c r="I99" s="41">
        <f>SUM(I100:I102)</f>
        <v>4100.7</v>
      </c>
      <c r="J99" s="41">
        <f>SUM(J100:J102)</f>
        <v>27836.6</v>
      </c>
      <c r="K99" s="43">
        <f>I99*100/H99</f>
        <v>12.839845572418458</v>
      </c>
      <c r="L99" s="12"/>
    </row>
    <row r="100" spans="1:201" ht="36" customHeight="1" outlineLevel="1" x14ac:dyDescent="0.2">
      <c r="A100" s="111"/>
      <c r="B100" s="118"/>
      <c r="C100" s="27" t="s">
        <v>51</v>
      </c>
      <c r="D100" s="26" t="s">
        <v>25</v>
      </c>
      <c r="E100" s="26" t="s">
        <v>20</v>
      </c>
      <c r="F100" s="26" t="s">
        <v>37</v>
      </c>
      <c r="G100" s="26" t="s">
        <v>5</v>
      </c>
      <c r="H100" s="45">
        <v>260</v>
      </c>
      <c r="I100" s="45">
        <v>250</v>
      </c>
      <c r="J100" s="46">
        <f>H100-I100</f>
        <v>10</v>
      </c>
      <c r="K100" s="106"/>
    </row>
    <row r="101" spans="1:201" ht="36" customHeight="1" outlineLevel="1" x14ac:dyDescent="0.2">
      <c r="A101" s="111"/>
      <c r="B101" s="140"/>
      <c r="C101" s="21" t="s">
        <v>50</v>
      </c>
      <c r="D101" s="22" t="s">
        <v>16</v>
      </c>
      <c r="E101" s="22" t="s">
        <v>1</v>
      </c>
      <c r="F101" s="22" t="s">
        <v>37</v>
      </c>
      <c r="G101" s="22" t="s">
        <v>3</v>
      </c>
      <c r="H101" s="54">
        <v>3336.6</v>
      </c>
      <c r="I101" s="54">
        <v>3104.3</v>
      </c>
      <c r="J101" s="55">
        <f>H101-I101</f>
        <v>232.29999999999973</v>
      </c>
      <c r="K101" s="125"/>
    </row>
    <row r="102" spans="1:201" ht="47.25" customHeight="1" outlineLevel="1" thickBot="1" x14ac:dyDescent="0.25">
      <c r="A102" s="112"/>
      <c r="B102" s="94" t="s">
        <v>144</v>
      </c>
      <c r="C102" s="23" t="s">
        <v>141</v>
      </c>
      <c r="D102" s="24" t="s">
        <v>16</v>
      </c>
      <c r="E102" s="24" t="s">
        <v>15</v>
      </c>
      <c r="F102" s="24" t="s">
        <v>143</v>
      </c>
      <c r="G102" s="24" t="s">
        <v>3</v>
      </c>
      <c r="H102" s="48">
        <v>28340.7</v>
      </c>
      <c r="I102" s="48">
        <v>746.4</v>
      </c>
      <c r="J102" s="49">
        <f>H102-I102</f>
        <v>27594.3</v>
      </c>
      <c r="K102" s="107"/>
    </row>
    <row r="103" spans="1:201" ht="30" customHeight="1" thickBot="1" x14ac:dyDescent="0.25">
      <c r="A103" s="110">
        <v>18</v>
      </c>
      <c r="B103" s="113" t="s">
        <v>158</v>
      </c>
      <c r="C103" s="40" t="s">
        <v>49</v>
      </c>
      <c r="D103" s="130"/>
      <c r="E103" s="130"/>
      <c r="F103" s="130"/>
      <c r="G103" s="130"/>
      <c r="H103" s="41">
        <f>SUM(H104:H109)</f>
        <v>24516.300000000003</v>
      </c>
      <c r="I103" s="41">
        <f>SUM(I104:I109)</f>
        <v>15431.9</v>
      </c>
      <c r="J103" s="41">
        <f>SUM(J104:J109)</f>
        <v>9084.4000000000015</v>
      </c>
      <c r="K103" s="43">
        <f>I103*100/H103</f>
        <v>62.945468932914011</v>
      </c>
      <c r="L103" s="12"/>
    </row>
    <row r="104" spans="1:201" ht="51" customHeight="1" outlineLevel="1" x14ac:dyDescent="0.2">
      <c r="A104" s="111"/>
      <c r="B104" s="114"/>
      <c r="C104" s="64" t="s">
        <v>119</v>
      </c>
      <c r="D104" s="26" t="s">
        <v>35</v>
      </c>
      <c r="E104" s="26" t="s">
        <v>10</v>
      </c>
      <c r="F104" s="26" t="s">
        <v>38</v>
      </c>
      <c r="G104" s="26" t="s">
        <v>5</v>
      </c>
      <c r="H104" s="66">
        <v>50</v>
      </c>
      <c r="I104" s="46">
        <v>0</v>
      </c>
      <c r="J104" s="46">
        <f t="shared" ref="J104:J109" si="9">H104-I104</f>
        <v>50</v>
      </c>
      <c r="K104" s="106"/>
    </row>
    <row r="105" spans="1:201" ht="39" customHeight="1" outlineLevel="1" x14ac:dyDescent="0.2">
      <c r="A105" s="111"/>
      <c r="B105" s="114"/>
      <c r="C105" s="35" t="s">
        <v>51</v>
      </c>
      <c r="D105" s="22" t="s">
        <v>21</v>
      </c>
      <c r="E105" s="22" t="s">
        <v>20</v>
      </c>
      <c r="F105" s="22" t="s">
        <v>38</v>
      </c>
      <c r="G105" s="22" t="s">
        <v>3</v>
      </c>
      <c r="H105" s="25">
        <v>10499.2</v>
      </c>
      <c r="I105" s="55">
        <v>7496.5</v>
      </c>
      <c r="J105" s="55">
        <f t="shared" si="9"/>
        <v>3002.7000000000007</v>
      </c>
      <c r="K105" s="125"/>
    </row>
    <row r="106" spans="1:201" ht="39" customHeight="1" outlineLevel="1" x14ac:dyDescent="0.2">
      <c r="A106" s="111"/>
      <c r="B106" s="114"/>
      <c r="C106" s="35" t="s">
        <v>51</v>
      </c>
      <c r="D106" s="22" t="s">
        <v>23</v>
      </c>
      <c r="E106" s="22" t="s">
        <v>20</v>
      </c>
      <c r="F106" s="22" t="s">
        <v>38</v>
      </c>
      <c r="G106" s="22" t="s">
        <v>3</v>
      </c>
      <c r="H106" s="25">
        <v>13631.1</v>
      </c>
      <c r="I106" s="55">
        <v>7807</v>
      </c>
      <c r="J106" s="55">
        <f t="shared" si="9"/>
        <v>5824.1</v>
      </c>
      <c r="K106" s="125"/>
    </row>
    <row r="107" spans="1:201" ht="39" customHeight="1" outlineLevel="1" x14ac:dyDescent="0.2">
      <c r="A107" s="111"/>
      <c r="B107" s="114"/>
      <c r="C107" s="35" t="s">
        <v>51</v>
      </c>
      <c r="D107" s="22" t="s">
        <v>25</v>
      </c>
      <c r="E107" s="22" t="s">
        <v>20</v>
      </c>
      <c r="F107" s="22" t="s">
        <v>38</v>
      </c>
      <c r="G107" s="22" t="s">
        <v>5</v>
      </c>
      <c r="H107" s="25">
        <v>196</v>
      </c>
      <c r="I107" s="55">
        <v>0</v>
      </c>
      <c r="J107" s="55">
        <f t="shared" si="9"/>
        <v>196</v>
      </c>
      <c r="K107" s="125"/>
    </row>
    <row r="108" spans="1:201" ht="36.75" customHeight="1" outlineLevel="1" x14ac:dyDescent="0.2">
      <c r="A108" s="111"/>
      <c r="B108" s="114"/>
      <c r="C108" s="31" t="s">
        <v>50</v>
      </c>
      <c r="D108" s="22" t="s">
        <v>39</v>
      </c>
      <c r="E108" s="22" t="s">
        <v>1</v>
      </c>
      <c r="F108" s="22" t="s">
        <v>38</v>
      </c>
      <c r="G108" s="22" t="s">
        <v>3</v>
      </c>
      <c r="H108" s="25">
        <v>30</v>
      </c>
      <c r="I108" s="55">
        <v>18.399999999999999</v>
      </c>
      <c r="J108" s="55">
        <f t="shared" si="9"/>
        <v>11.600000000000001</v>
      </c>
      <c r="K108" s="125"/>
    </row>
    <row r="109" spans="1:201" s="5" customFormat="1" ht="40.5" customHeight="1" outlineLevel="1" thickBot="1" x14ac:dyDescent="0.25">
      <c r="A109" s="112"/>
      <c r="B109" s="115"/>
      <c r="C109" s="72" t="s">
        <v>50</v>
      </c>
      <c r="D109" s="24" t="s">
        <v>11</v>
      </c>
      <c r="E109" s="24" t="s">
        <v>1</v>
      </c>
      <c r="F109" s="24" t="s">
        <v>38</v>
      </c>
      <c r="G109" s="24" t="s">
        <v>5</v>
      </c>
      <c r="H109" s="65">
        <v>110</v>
      </c>
      <c r="I109" s="49">
        <v>110</v>
      </c>
      <c r="J109" s="49">
        <f t="shared" si="9"/>
        <v>0</v>
      </c>
      <c r="K109" s="107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</row>
    <row r="110" spans="1:201" s="5" customFormat="1" ht="43.5" customHeight="1" outlineLevel="1" thickBot="1" x14ac:dyDescent="0.25">
      <c r="A110" s="110">
        <v>19</v>
      </c>
      <c r="B110" s="113" t="s">
        <v>90</v>
      </c>
      <c r="C110" s="40" t="s">
        <v>49</v>
      </c>
      <c r="D110" s="130"/>
      <c r="E110" s="130"/>
      <c r="F110" s="130"/>
      <c r="G110" s="130"/>
      <c r="H110" s="41">
        <f>SUM(H111:H115)</f>
        <v>106259.90000000001</v>
      </c>
      <c r="I110" s="41">
        <f>SUM(I111:I115)</f>
        <v>23169</v>
      </c>
      <c r="J110" s="41">
        <f>SUM(J111:J115)</f>
        <v>83090.900000000009</v>
      </c>
      <c r="K110" s="43">
        <f>I110*100/H110</f>
        <v>21.804086019279143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</row>
    <row r="111" spans="1:201" ht="39.75" customHeight="1" outlineLevel="1" x14ac:dyDescent="0.2">
      <c r="A111" s="111"/>
      <c r="B111" s="114"/>
      <c r="C111" s="27" t="s">
        <v>51</v>
      </c>
      <c r="D111" s="26" t="s">
        <v>21</v>
      </c>
      <c r="E111" s="26" t="s">
        <v>20</v>
      </c>
      <c r="F111" s="26" t="s">
        <v>40</v>
      </c>
      <c r="G111" s="26" t="s">
        <v>3</v>
      </c>
      <c r="H111" s="66">
        <v>34515.199999999997</v>
      </c>
      <c r="I111" s="46">
        <v>1966.4</v>
      </c>
      <c r="J111" s="66">
        <f t="shared" ref="J111:J115" si="10">H111-I111</f>
        <v>32548.799999999996</v>
      </c>
      <c r="K111" s="106"/>
    </row>
    <row r="112" spans="1:201" ht="58.5" customHeight="1" outlineLevel="1" x14ac:dyDescent="0.2">
      <c r="A112" s="111"/>
      <c r="B112" s="114"/>
      <c r="C112" s="35" t="s">
        <v>51</v>
      </c>
      <c r="D112" s="22" t="s">
        <v>23</v>
      </c>
      <c r="E112" s="22" t="s">
        <v>20</v>
      </c>
      <c r="F112" s="22" t="s">
        <v>40</v>
      </c>
      <c r="G112" s="22" t="s">
        <v>3</v>
      </c>
      <c r="H112" s="25">
        <v>67705.100000000006</v>
      </c>
      <c r="I112" s="55">
        <v>21202.6</v>
      </c>
      <c r="J112" s="25">
        <f t="shared" si="10"/>
        <v>46502.500000000007</v>
      </c>
      <c r="K112" s="125"/>
    </row>
    <row r="113" spans="1:13" ht="58.5" customHeight="1" outlineLevel="1" x14ac:dyDescent="0.2">
      <c r="A113" s="111"/>
      <c r="B113" s="114"/>
      <c r="C113" s="35" t="s">
        <v>51</v>
      </c>
      <c r="D113" s="62" t="s">
        <v>25</v>
      </c>
      <c r="E113" s="62" t="s">
        <v>20</v>
      </c>
      <c r="F113" s="62" t="s">
        <v>40</v>
      </c>
      <c r="G113" s="62" t="s">
        <v>5</v>
      </c>
      <c r="H113" s="54">
        <v>155.1</v>
      </c>
      <c r="I113" s="54">
        <v>0</v>
      </c>
      <c r="J113" s="25">
        <f t="shared" si="10"/>
        <v>155.1</v>
      </c>
      <c r="K113" s="125"/>
    </row>
    <row r="114" spans="1:13" ht="57" customHeight="1" outlineLevel="1" x14ac:dyDescent="0.2">
      <c r="A114" s="111"/>
      <c r="B114" s="114"/>
      <c r="C114" s="35" t="s">
        <v>51</v>
      </c>
      <c r="D114" s="22" t="s">
        <v>29</v>
      </c>
      <c r="E114" s="22" t="s">
        <v>20</v>
      </c>
      <c r="F114" s="22" t="s">
        <v>40</v>
      </c>
      <c r="G114" s="22" t="s">
        <v>3</v>
      </c>
      <c r="H114" s="54">
        <v>34.5</v>
      </c>
      <c r="I114" s="54">
        <v>0</v>
      </c>
      <c r="J114" s="25">
        <f t="shared" si="10"/>
        <v>34.5</v>
      </c>
      <c r="K114" s="125"/>
    </row>
    <row r="115" spans="1:13" ht="57" customHeight="1" outlineLevel="1" thickBot="1" x14ac:dyDescent="0.25">
      <c r="A115" s="112"/>
      <c r="B115" s="115"/>
      <c r="C115" s="67" t="s">
        <v>50</v>
      </c>
      <c r="D115" s="47" t="s">
        <v>114</v>
      </c>
      <c r="E115" s="47" t="s">
        <v>1</v>
      </c>
      <c r="F115" s="47" t="s">
        <v>40</v>
      </c>
      <c r="G115" s="47" t="s">
        <v>3</v>
      </c>
      <c r="H115" s="48">
        <v>3850</v>
      </c>
      <c r="I115" s="48">
        <v>0</v>
      </c>
      <c r="J115" s="65">
        <f t="shared" si="10"/>
        <v>3850</v>
      </c>
      <c r="K115" s="107"/>
    </row>
    <row r="116" spans="1:13" ht="26.25" customHeight="1" outlineLevel="1" thickBot="1" x14ac:dyDescent="0.25">
      <c r="A116" s="110">
        <v>20</v>
      </c>
      <c r="B116" s="113" t="s">
        <v>91</v>
      </c>
      <c r="C116" s="40" t="s">
        <v>49</v>
      </c>
      <c r="D116" s="130"/>
      <c r="E116" s="130"/>
      <c r="F116" s="130"/>
      <c r="G116" s="130"/>
      <c r="H116" s="41">
        <f>SUM(H117)</f>
        <v>4944.8</v>
      </c>
      <c r="I116" s="41">
        <f>SUM(I117)</f>
        <v>831.8</v>
      </c>
      <c r="J116" s="41">
        <f>SUM(J117)</f>
        <v>4113</v>
      </c>
      <c r="K116" s="43">
        <f>I116*100/H116</f>
        <v>16.821711697136386</v>
      </c>
      <c r="M116" s="17"/>
    </row>
    <row r="117" spans="1:13" ht="47.25" customHeight="1" outlineLevel="1" thickBot="1" x14ac:dyDescent="0.25">
      <c r="A117" s="112"/>
      <c r="B117" s="115"/>
      <c r="C117" s="30" t="s">
        <v>53</v>
      </c>
      <c r="D117" s="32" t="s">
        <v>101</v>
      </c>
      <c r="E117" s="32" t="s">
        <v>15</v>
      </c>
      <c r="F117" s="32" t="s">
        <v>54</v>
      </c>
      <c r="G117" s="32" t="s">
        <v>3</v>
      </c>
      <c r="H117" s="73">
        <v>4944.8</v>
      </c>
      <c r="I117" s="73">
        <v>831.8</v>
      </c>
      <c r="J117" s="74">
        <f>H117-I117</f>
        <v>4113</v>
      </c>
      <c r="K117" s="75"/>
      <c r="M117" s="17"/>
    </row>
    <row r="118" spans="1:13" ht="49.5" customHeight="1" outlineLevel="1" thickBot="1" x14ac:dyDescent="0.25">
      <c r="A118" s="110">
        <v>21</v>
      </c>
      <c r="B118" s="96" t="s">
        <v>92</v>
      </c>
      <c r="C118" s="40" t="s">
        <v>49</v>
      </c>
      <c r="D118" s="76"/>
      <c r="E118" s="76"/>
      <c r="F118" s="76"/>
      <c r="G118" s="76"/>
      <c r="H118" s="41">
        <f>SUM(H119:H128)</f>
        <v>53642.8</v>
      </c>
      <c r="I118" s="41">
        <f>SUM(I119:I128)</f>
        <v>36285.800000000003</v>
      </c>
      <c r="J118" s="41">
        <f>SUM(J119:J128)</f>
        <v>17357.000000000004</v>
      </c>
      <c r="K118" s="43">
        <f>I118*100/H118</f>
        <v>67.643374320505274</v>
      </c>
    </row>
    <row r="119" spans="1:13" ht="58.5" customHeight="1" outlineLevel="1" x14ac:dyDescent="0.2">
      <c r="A119" s="111"/>
      <c r="B119" s="139" t="s">
        <v>55</v>
      </c>
      <c r="C119" s="26" t="s">
        <v>50</v>
      </c>
      <c r="D119" s="26" t="s">
        <v>11</v>
      </c>
      <c r="E119" s="26" t="s">
        <v>1</v>
      </c>
      <c r="F119" s="26" t="s">
        <v>56</v>
      </c>
      <c r="G119" s="26" t="s">
        <v>12</v>
      </c>
      <c r="H119" s="45">
        <v>230</v>
      </c>
      <c r="I119" s="45">
        <v>41.7</v>
      </c>
      <c r="J119" s="66">
        <f t="shared" ref="J119:J130" si="11">H119-I119</f>
        <v>188.3</v>
      </c>
      <c r="K119" s="106"/>
    </row>
    <row r="120" spans="1:13" ht="41.25" customHeight="1" outlineLevel="1" x14ac:dyDescent="0.2">
      <c r="A120" s="111"/>
      <c r="B120" s="139"/>
      <c r="C120" s="22" t="s">
        <v>50</v>
      </c>
      <c r="D120" s="22" t="s">
        <v>11</v>
      </c>
      <c r="E120" s="22" t="s">
        <v>1</v>
      </c>
      <c r="F120" s="22" t="s">
        <v>56</v>
      </c>
      <c r="G120" s="22" t="s">
        <v>3</v>
      </c>
      <c r="H120" s="54">
        <v>1240</v>
      </c>
      <c r="I120" s="54">
        <v>630.79999999999995</v>
      </c>
      <c r="J120" s="25">
        <f t="shared" si="11"/>
        <v>609.20000000000005</v>
      </c>
      <c r="K120" s="125"/>
    </row>
    <row r="121" spans="1:13" ht="47.25" customHeight="1" outlineLevel="1" x14ac:dyDescent="0.2">
      <c r="A121" s="111"/>
      <c r="B121" s="139"/>
      <c r="C121" s="22" t="s">
        <v>50</v>
      </c>
      <c r="D121" s="22" t="s">
        <v>11</v>
      </c>
      <c r="E121" s="22" t="s">
        <v>1</v>
      </c>
      <c r="F121" s="22" t="s">
        <v>56</v>
      </c>
      <c r="G121" s="22" t="s">
        <v>5</v>
      </c>
      <c r="H121" s="54">
        <v>450</v>
      </c>
      <c r="I121" s="54">
        <v>450</v>
      </c>
      <c r="J121" s="25">
        <f t="shared" si="11"/>
        <v>0</v>
      </c>
      <c r="K121" s="125"/>
    </row>
    <row r="122" spans="1:13" ht="53.25" customHeight="1" outlineLevel="1" x14ac:dyDescent="0.2">
      <c r="A122" s="111"/>
      <c r="B122" s="139" t="s">
        <v>148</v>
      </c>
      <c r="C122" s="22" t="s">
        <v>50</v>
      </c>
      <c r="D122" s="22" t="s">
        <v>11</v>
      </c>
      <c r="E122" s="22" t="s">
        <v>1</v>
      </c>
      <c r="F122" s="22" t="s">
        <v>58</v>
      </c>
      <c r="G122" s="22" t="s">
        <v>12</v>
      </c>
      <c r="H122" s="54">
        <v>700</v>
      </c>
      <c r="I122" s="54">
        <v>306.7</v>
      </c>
      <c r="J122" s="25">
        <f t="shared" si="11"/>
        <v>393.3</v>
      </c>
      <c r="K122" s="125"/>
    </row>
    <row r="123" spans="1:13" ht="54.75" customHeight="1" outlineLevel="1" x14ac:dyDescent="0.2">
      <c r="A123" s="111"/>
      <c r="B123" s="139"/>
      <c r="C123" s="22" t="s">
        <v>50</v>
      </c>
      <c r="D123" s="22" t="s">
        <v>11</v>
      </c>
      <c r="E123" s="22" t="s">
        <v>1</v>
      </c>
      <c r="F123" s="22" t="s">
        <v>58</v>
      </c>
      <c r="G123" s="22" t="s">
        <v>3</v>
      </c>
      <c r="H123" s="54">
        <v>2067.4</v>
      </c>
      <c r="I123" s="54">
        <v>1910.5</v>
      </c>
      <c r="J123" s="25">
        <f>H123-I123</f>
        <v>156.90000000000009</v>
      </c>
      <c r="K123" s="125"/>
    </row>
    <row r="124" spans="1:13" ht="48.75" customHeight="1" outlineLevel="1" x14ac:dyDescent="0.2">
      <c r="A124" s="111"/>
      <c r="B124" s="139"/>
      <c r="C124" s="22" t="s">
        <v>50</v>
      </c>
      <c r="D124" s="22" t="s">
        <v>11</v>
      </c>
      <c r="E124" s="22" t="s">
        <v>1</v>
      </c>
      <c r="F124" s="22" t="s">
        <v>58</v>
      </c>
      <c r="G124" s="22" t="s">
        <v>5</v>
      </c>
      <c r="H124" s="54">
        <v>471.7</v>
      </c>
      <c r="I124" s="54">
        <v>471.7</v>
      </c>
      <c r="J124" s="25">
        <f t="shared" ref="J124:J125" si="12">H124-I124</f>
        <v>0</v>
      </c>
      <c r="K124" s="125"/>
    </row>
    <row r="125" spans="1:13" ht="57" customHeight="1" outlineLevel="1" x14ac:dyDescent="0.2">
      <c r="A125" s="111"/>
      <c r="B125" s="139" t="s">
        <v>147</v>
      </c>
      <c r="C125" s="22" t="s">
        <v>50</v>
      </c>
      <c r="D125" s="22" t="s">
        <v>11</v>
      </c>
      <c r="E125" s="22" t="s">
        <v>1</v>
      </c>
      <c r="F125" s="22" t="s">
        <v>59</v>
      </c>
      <c r="G125" s="22" t="s">
        <v>12</v>
      </c>
      <c r="H125" s="54">
        <v>28.9</v>
      </c>
      <c r="I125" s="54">
        <v>18.899999999999999</v>
      </c>
      <c r="J125" s="25">
        <f t="shared" si="12"/>
        <v>10</v>
      </c>
      <c r="K125" s="125"/>
    </row>
    <row r="126" spans="1:13" ht="54" customHeight="1" outlineLevel="1" x14ac:dyDescent="0.2">
      <c r="A126" s="111"/>
      <c r="B126" s="139"/>
      <c r="C126" s="22" t="s">
        <v>50</v>
      </c>
      <c r="D126" s="22" t="s">
        <v>11</v>
      </c>
      <c r="E126" s="22" t="s">
        <v>1</v>
      </c>
      <c r="F126" s="22" t="s">
        <v>59</v>
      </c>
      <c r="G126" s="22" t="s">
        <v>3</v>
      </c>
      <c r="H126" s="54">
        <v>1410</v>
      </c>
      <c r="I126" s="54">
        <v>652.20000000000005</v>
      </c>
      <c r="J126" s="25">
        <f t="shared" si="11"/>
        <v>757.8</v>
      </c>
      <c r="K126" s="125"/>
    </row>
    <row r="127" spans="1:13" ht="49.5" customHeight="1" outlineLevel="1" x14ac:dyDescent="0.2">
      <c r="A127" s="111"/>
      <c r="B127" s="139"/>
      <c r="C127" s="22" t="s">
        <v>50</v>
      </c>
      <c r="D127" s="22" t="s">
        <v>11</v>
      </c>
      <c r="E127" s="22" t="s">
        <v>1</v>
      </c>
      <c r="F127" s="22" t="s">
        <v>59</v>
      </c>
      <c r="G127" s="22" t="s">
        <v>5</v>
      </c>
      <c r="H127" s="25">
        <v>150</v>
      </c>
      <c r="I127" s="55">
        <v>150</v>
      </c>
      <c r="J127" s="25">
        <f t="shared" si="11"/>
        <v>0</v>
      </c>
      <c r="K127" s="125"/>
    </row>
    <row r="128" spans="1:13" ht="58.5" customHeight="1" outlineLevel="1" thickBot="1" x14ac:dyDescent="0.25">
      <c r="A128" s="112"/>
      <c r="B128" s="94" t="s">
        <v>146</v>
      </c>
      <c r="C128" s="24" t="s">
        <v>50</v>
      </c>
      <c r="D128" s="24" t="s">
        <v>11</v>
      </c>
      <c r="E128" s="24" t="s">
        <v>1</v>
      </c>
      <c r="F128" s="24" t="s">
        <v>145</v>
      </c>
      <c r="G128" s="24" t="s">
        <v>5</v>
      </c>
      <c r="H128" s="48">
        <v>46894.8</v>
      </c>
      <c r="I128" s="48">
        <v>31653.3</v>
      </c>
      <c r="J128" s="65">
        <f t="shared" si="11"/>
        <v>15241.500000000004</v>
      </c>
      <c r="K128" s="107"/>
    </row>
    <row r="129" spans="1:11" ht="58.5" customHeight="1" outlineLevel="1" thickBot="1" x14ac:dyDescent="0.25">
      <c r="A129" s="123">
        <v>22</v>
      </c>
      <c r="B129" s="113" t="s">
        <v>149</v>
      </c>
      <c r="C129" s="40" t="s">
        <v>49</v>
      </c>
      <c r="D129" s="78"/>
      <c r="E129" s="78"/>
      <c r="F129" s="78"/>
      <c r="G129" s="78"/>
      <c r="H129" s="41">
        <f>SUM(H130)</f>
        <v>1545</v>
      </c>
      <c r="I129" s="41">
        <f t="shared" ref="I129:J129" si="13">SUM(I130)</f>
        <v>911.6</v>
      </c>
      <c r="J129" s="41">
        <f t="shared" si="13"/>
        <v>633.4</v>
      </c>
      <c r="K129" s="43">
        <f>I129*100/H129</f>
        <v>59.003236245954696</v>
      </c>
    </row>
    <row r="130" spans="1:11" ht="58.5" customHeight="1" outlineLevel="1" thickBot="1" x14ac:dyDescent="0.25">
      <c r="A130" s="124"/>
      <c r="B130" s="115"/>
      <c r="C130" s="30" t="s">
        <v>50</v>
      </c>
      <c r="D130" s="32" t="s">
        <v>8</v>
      </c>
      <c r="E130" s="32" t="s">
        <v>1</v>
      </c>
      <c r="F130" s="32" t="s">
        <v>150</v>
      </c>
      <c r="G130" s="32" t="s">
        <v>3</v>
      </c>
      <c r="H130" s="77">
        <v>1545</v>
      </c>
      <c r="I130" s="73">
        <v>911.6</v>
      </c>
      <c r="J130" s="77">
        <f t="shared" si="11"/>
        <v>633.4</v>
      </c>
      <c r="K130" s="75"/>
    </row>
    <row r="131" spans="1:11" ht="26.25" customHeight="1" outlineLevel="1" thickBot="1" x14ac:dyDescent="0.25">
      <c r="A131" s="110">
        <v>23</v>
      </c>
      <c r="B131" s="113" t="s">
        <v>63</v>
      </c>
      <c r="C131" s="40" t="s">
        <v>49</v>
      </c>
      <c r="D131" s="78"/>
      <c r="E131" s="78"/>
      <c r="F131" s="78"/>
      <c r="G131" s="78"/>
      <c r="H131" s="41">
        <f>SUM(H132:H138)</f>
        <v>998221.20000000007</v>
      </c>
      <c r="I131" s="41">
        <f>SUM(I132:I138)</f>
        <v>180526.3</v>
      </c>
      <c r="J131" s="41">
        <f>SUM(J132:J138)</f>
        <v>817694.9</v>
      </c>
      <c r="K131" s="43">
        <f>I131*100/H131</f>
        <v>18.084799240889694</v>
      </c>
    </row>
    <row r="132" spans="1:11" ht="56.25" customHeight="1" outlineLevel="1" x14ac:dyDescent="0.2">
      <c r="A132" s="111"/>
      <c r="B132" s="114"/>
      <c r="C132" s="27" t="s">
        <v>51</v>
      </c>
      <c r="D132" s="26" t="s">
        <v>23</v>
      </c>
      <c r="E132" s="26" t="s">
        <v>20</v>
      </c>
      <c r="F132" s="26" t="s">
        <v>93</v>
      </c>
      <c r="G132" s="26" t="s">
        <v>3</v>
      </c>
      <c r="H132" s="66">
        <v>121471.3</v>
      </c>
      <c r="I132" s="46">
        <v>28914.9</v>
      </c>
      <c r="J132" s="66">
        <f t="shared" ref="J132:J138" si="14">H132-I132</f>
        <v>92556.4</v>
      </c>
      <c r="K132" s="106"/>
    </row>
    <row r="133" spans="1:11" ht="51.75" customHeight="1" outlineLevel="1" x14ac:dyDescent="0.2">
      <c r="A133" s="111"/>
      <c r="B133" s="114"/>
      <c r="C133" s="21" t="s">
        <v>50</v>
      </c>
      <c r="D133" s="22" t="s">
        <v>23</v>
      </c>
      <c r="E133" s="22" t="s">
        <v>1</v>
      </c>
      <c r="F133" s="22" t="s">
        <v>93</v>
      </c>
      <c r="G133" s="22" t="s">
        <v>22</v>
      </c>
      <c r="H133" s="54">
        <v>758419.6</v>
      </c>
      <c r="I133" s="54">
        <v>76752.399999999994</v>
      </c>
      <c r="J133" s="25">
        <f t="shared" si="14"/>
        <v>681667.2</v>
      </c>
      <c r="K133" s="125"/>
    </row>
    <row r="134" spans="1:11" ht="53.25" customHeight="1" outlineLevel="1" x14ac:dyDescent="0.2">
      <c r="A134" s="111"/>
      <c r="B134" s="97" t="s">
        <v>115</v>
      </c>
      <c r="C134" s="35" t="s">
        <v>51</v>
      </c>
      <c r="D134" s="22" t="s">
        <v>23</v>
      </c>
      <c r="E134" s="22" t="s">
        <v>20</v>
      </c>
      <c r="F134" s="22" t="s">
        <v>110</v>
      </c>
      <c r="G134" s="22" t="s">
        <v>3</v>
      </c>
      <c r="H134" s="54">
        <v>2791.9</v>
      </c>
      <c r="I134" s="54">
        <v>2279.8000000000002</v>
      </c>
      <c r="J134" s="25">
        <f t="shared" si="14"/>
        <v>512.09999999999991</v>
      </c>
      <c r="K134" s="125"/>
    </row>
    <row r="135" spans="1:11" ht="66" customHeight="1" outlineLevel="1" x14ac:dyDescent="0.2">
      <c r="A135" s="111"/>
      <c r="B135" s="97" t="s">
        <v>117</v>
      </c>
      <c r="C135" s="35" t="s">
        <v>51</v>
      </c>
      <c r="D135" s="22" t="s">
        <v>23</v>
      </c>
      <c r="E135" s="22" t="s">
        <v>20</v>
      </c>
      <c r="F135" s="22" t="s">
        <v>132</v>
      </c>
      <c r="G135" s="22" t="s">
        <v>3</v>
      </c>
      <c r="H135" s="54">
        <v>2547</v>
      </c>
      <c r="I135" s="54">
        <v>353.9</v>
      </c>
      <c r="J135" s="25">
        <f t="shared" si="14"/>
        <v>2193.1</v>
      </c>
      <c r="K135" s="125"/>
    </row>
    <row r="136" spans="1:11" ht="106.5" customHeight="1" outlineLevel="1" x14ac:dyDescent="0.2">
      <c r="A136" s="111"/>
      <c r="B136" s="97" t="s">
        <v>108</v>
      </c>
      <c r="C136" s="35" t="s">
        <v>51</v>
      </c>
      <c r="D136" s="22" t="s">
        <v>23</v>
      </c>
      <c r="E136" s="22" t="s">
        <v>20</v>
      </c>
      <c r="F136" s="22" t="s">
        <v>133</v>
      </c>
      <c r="G136" s="22" t="s">
        <v>12</v>
      </c>
      <c r="H136" s="25">
        <v>1124.9000000000001</v>
      </c>
      <c r="I136" s="55">
        <v>699</v>
      </c>
      <c r="J136" s="25">
        <f t="shared" si="14"/>
        <v>425.90000000000009</v>
      </c>
      <c r="K136" s="125"/>
    </row>
    <row r="137" spans="1:11" ht="132.75" customHeight="1" outlineLevel="1" x14ac:dyDescent="0.2">
      <c r="A137" s="111"/>
      <c r="B137" s="97" t="s">
        <v>109</v>
      </c>
      <c r="C137" s="35" t="s">
        <v>51</v>
      </c>
      <c r="D137" s="22" t="s">
        <v>23</v>
      </c>
      <c r="E137" s="22" t="s">
        <v>20</v>
      </c>
      <c r="F137" s="22" t="s">
        <v>134</v>
      </c>
      <c r="G137" s="22" t="s">
        <v>12</v>
      </c>
      <c r="H137" s="25">
        <v>3920.5</v>
      </c>
      <c r="I137" s="55">
        <v>2985.6</v>
      </c>
      <c r="J137" s="25">
        <f t="shared" si="14"/>
        <v>934.90000000000009</v>
      </c>
      <c r="K137" s="125"/>
    </row>
    <row r="138" spans="1:11" ht="140.25" customHeight="1" outlineLevel="1" thickBot="1" x14ac:dyDescent="0.25">
      <c r="A138" s="112"/>
      <c r="B138" s="94" t="s">
        <v>116</v>
      </c>
      <c r="C138" s="67" t="s">
        <v>51</v>
      </c>
      <c r="D138" s="24" t="s">
        <v>23</v>
      </c>
      <c r="E138" s="24" t="s">
        <v>20</v>
      </c>
      <c r="F138" s="24" t="s">
        <v>135</v>
      </c>
      <c r="G138" s="24" t="s">
        <v>12</v>
      </c>
      <c r="H138" s="65">
        <v>107946</v>
      </c>
      <c r="I138" s="49">
        <v>68540.7</v>
      </c>
      <c r="J138" s="65">
        <f t="shared" si="14"/>
        <v>39405.300000000003</v>
      </c>
      <c r="K138" s="107"/>
    </row>
    <row r="139" spans="1:11" ht="99.75" customHeight="1" outlineLevel="1" thickBot="1" x14ac:dyDescent="0.25">
      <c r="A139" s="123">
        <v>24</v>
      </c>
      <c r="B139" s="119" t="s">
        <v>160</v>
      </c>
      <c r="C139" s="40" t="s">
        <v>49</v>
      </c>
      <c r="D139" s="79"/>
      <c r="E139" s="79"/>
      <c r="F139" s="79"/>
      <c r="G139" s="79"/>
      <c r="H139" s="41">
        <f>SUM(H140:H142)</f>
        <v>14700</v>
      </c>
      <c r="I139" s="41">
        <f>SUM(I140:I142)</f>
        <v>0</v>
      </c>
      <c r="J139" s="41">
        <f>SUM(J140:J142)</f>
        <v>14700</v>
      </c>
      <c r="K139" s="43">
        <f>I139*100/H139</f>
        <v>0</v>
      </c>
    </row>
    <row r="140" spans="1:11" ht="74.25" customHeight="1" outlineLevel="1" x14ac:dyDescent="0.2">
      <c r="A140" s="117"/>
      <c r="B140" s="120"/>
      <c r="C140" s="64" t="s">
        <v>103</v>
      </c>
      <c r="D140" s="26" t="s">
        <v>14</v>
      </c>
      <c r="E140" s="26" t="s">
        <v>13</v>
      </c>
      <c r="F140" s="26" t="s">
        <v>102</v>
      </c>
      <c r="G140" s="26" t="s">
        <v>3</v>
      </c>
      <c r="H140" s="66">
        <v>9270</v>
      </c>
      <c r="I140" s="45">
        <v>0</v>
      </c>
      <c r="J140" s="66">
        <f t="shared" ref="J140:J141" si="15">H140-I140</f>
        <v>9270</v>
      </c>
      <c r="K140" s="50"/>
    </row>
    <row r="141" spans="1:11" ht="71.25" customHeight="1" outlineLevel="1" x14ac:dyDescent="0.2">
      <c r="A141" s="117"/>
      <c r="B141" s="120"/>
      <c r="C141" s="21" t="s">
        <v>103</v>
      </c>
      <c r="D141" s="22" t="s">
        <v>14</v>
      </c>
      <c r="E141" s="22" t="s">
        <v>13</v>
      </c>
      <c r="F141" s="22" t="s">
        <v>102</v>
      </c>
      <c r="G141" s="22" t="s">
        <v>4</v>
      </c>
      <c r="H141" s="25">
        <v>150</v>
      </c>
      <c r="I141" s="54">
        <v>0</v>
      </c>
      <c r="J141" s="25">
        <f t="shared" si="15"/>
        <v>150</v>
      </c>
      <c r="K141" s="63"/>
    </row>
    <row r="142" spans="1:11" ht="67.5" customHeight="1" outlineLevel="1" thickBot="1" x14ac:dyDescent="0.25">
      <c r="A142" s="124"/>
      <c r="B142" s="101" t="s">
        <v>152</v>
      </c>
      <c r="C142" s="23" t="s">
        <v>103</v>
      </c>
      <c r="D142" s="24" t="s">
        <v>14</v>
      </c>
      <c r="E142" s="24" t="s">
        <v>13</v>
      </c>
      <c r="F142" s="24" t="s">
        <v>104</v>
      </c>
      <c r="G142" s="24" t="s">
        <v>9</v>
      </c>
      <c r="H142" s="65">
        <v>5280</v>
      </c>
      <c r="I142" s="48">
        <v>0</v>
      </c>
      <c r="J142" s="65">
        <f>H142-I142</f>
        <v>5280</v>
      </c>
      <c r="K142" s="51"/>
    </row>
    <row r="143" spans="1:11" ht="48.75" customHeight="1" outlineLevel="1" thickBot="1" x14ac:dyDescent="0.25">
      <c r="A143" s="110">
        <v>25</v>
      </c>
      <c r="B143" s="121" t="s">
        <v>99</v>
      </c>
      <c r="C143" s="40" t="s">
        <v>49</v>
      </c>
      <c r="D143" s="79"/>
      <c r="E143" s="79"/>
      <c r="F143" s="79"/>
      <c r="G143" s="79"/>
      <c r="H143" s="41">
        <f>SUM(H144)</f>
        <v>450</v>
      </c>
      <c r="I143" s="41">
        <f>SUM(I144)</f>
        <v>410.2</v>
      </c>
      <c r="J143" s="41">
        <f>SUM(J144)</f>
        <v>39.800000000000011</v>
      </c>
      <c r="K143" s="43">
        <f>I143*100/H143</f>
        <v>91.155555555555551</v>
      </c>
    </row>
    <row r="144" spans="1:11" ht="57.75" customHeight="1" outlineLevel="1" thickBot="1" x14ac:dyDescent="0.25">
      <c r="A144" s="112"/>
      <c r="B144" s="122"/>
      <c r="C144" s="29" t="s">
        <v>50</v>
      </c>
      <c r="D144" s="86" t="s">
        <v>98</v>
      </c>
      <c r="E144" s="86" t="s">
        <v>1</v>
      </c>
      <c r="F144" s="86" t="s">
        <v>151</v>
      </c>
      <c r="G144" s="86" t="s">
        <v>3</v>
      </c>
      <c r="H144" s="87">
        <v>450</v>
      </c>
      <c r="I144" s="88">
        <v>410.2</v>
      </c>
      <c r="J144" s="87">
        <f>H144-I144</f>
        <v>39.800000000000011</v>
      </c>
      <c r="K144" s="89"/>
    </row>
    <row r="145" spans="1:11" ht="45" customHeight="1" outlineLevel="1" thickBot="1" x14ac:dyDescent="0.25">
      <c r="A145" s="110">
        <v>26</v>
      </c>
      <c r="B145" s="113" t="s">
        <v>111</v>
      </c>
      <c r="C145" s="40" t="s">
        <v>49</v>
      </c>
      <c r="D145" s="79"/>
      <c r="E145" s="79"/>
      <c r="F145" s="79"/>
      <c r="G145" s="79"/>
      <c r="H145" s="41">
        <f>SUM(H147+H146)</f>
        <v>3660.8</v>
      </c>
      <c r="I145" s="41">
        <f>SUM(I147+I146)</f>
        <v>1458.8999999999999</v>
      </c>
      <c r="J145" s="41">
        <f>SUM(J147)</f>
        <v>33.9</v>
      </c>
      <c r="K145" s="43">
        <f>I145*100/H145</f>
        <v>39.851944930069926</v>
      </c>
    </row>
    <row r="146" spans="1:11" ht="45" customHeight="1" outlineLevel="1" thickBot="1" x14ac:dyDescent="0.25">
      <c r="A146" s="117"/>
      <c r="B146" s="118"/>
      <c r="C146" s="30" t="s">
        <v>120</v>
      </c>
      <c r="D146" s="32" t="s">
        <v>101</v>
      </c>
      <c r="E146" s="32" t="s">
        <v>1</v>
      </c>
      <c r="F146" s="32" t="s">
        <v>112</v>
      </c>
      <c r="G146" s="32" t="s">
        <v>3</v>
      </c>
      <c r="H146" s="73">
        <v>3612.8</v>
      </c>
      <c r="I146" s="73">
        <v>1444.8</v>
      </c>
      <c r="J146" s="77">
        <f>H146-I146</f>
        <v>2168</v>
      </c>
      <c r="K146" s="99"/>
    </row>
    <row r="147" spans="1:11" ht="34.5" customHeight="1" outlineLevel="1" thickBot="1" x14ac:dyDescent="0.25">
      <c r="A147" s="112"/>
      <c r="B147" s="115"/>
      <c r="C147" s="30" t="s">
        <v>120</v>
      </c>
      <c r="D147" s="32" t="s">
        <v>154</v>
      </c>
      <c r="E147" s="32" t="s">
        <v>1</v>
      </c>
      <c r="F147" s="32" t="s">
        <v>112</v>
      </c>
      <c r="G147" s="32" t="s">
        <v>3</v>
      </c>
      <c r="H147" s="73">
        <v>48</v>
      </c>
      <c r="I147" s="73">
        <v>14.1</v>
      </c>
      <c r="J147" s="77">
        <f>H147-I147</f>
        <v>33.9</v>
      </c>
      <c r="K147" s="75"/>
    </row>
    <row r="148" spans="1:11" ht="16.5" customHeight="1" thickBot="1" x14ac:dyDescent="0.3">
      <c r="A148" s="108" t="s">
        <v>52</v>
      </c>
      <c r="B148" s="109"/>
      <c r="C148" s="82"/>
      <c r="D148" s="83"/>
      <c r="E148" s="83"/>
      <c r="F148" s="83"/>
      <c r="G148" s="83"/>
      <c r="H148" s="84">
        <f>H12+H15+H18+H20+H24+H27+H42+H45+H48+H57+H64+H69+H75+H79+H87+H93+H99+H103+H110+H116+H118+H129+H131+H139+H143+H145</f>
        <v>2328930.1</v>
      </c>
      <c r="I148" s="84">
        <f>I12+I15+I18+I20+I24+I27+I42+I45+I48+I57+I64+I69+I75+I79+I87+I93+I99+I103+I110+I116+I118+I129+I131+I139+I143+I145</f>
        <v>897916.20000000007</v>
      </c>
      <c r="J148" s="84">
        <f>J12+J15+J18+J20+J24+J27+J42+J45+J48+J57+J64+J69+J75+J79+J87+J93+J99+J103+J110+J116+J118+J129+J131+J139+J143+J145</f>
        <v>1391168.4000000001</v>
      </c>
      <c r="K148" s="85">
        <f>I148*100/H148</f>
        <v>38.554879770758255</v>
      </c>
    </row>
  </sheetData>
  <mergeCells count="107">
    <mergeCell ref="K132:K138"/>
    <mergeCell ref="B57:B60"/>
    <mergeCell ref="D64:G64"/>
    <mergeCell ref="B69:B74"/>
    <mergeCell ref="B64:B68"/>
    <mergeCell ref="D69:G69"/>
    <mergeCell ref="K21:K23"/>
    <mergeCell ref="K25:K26"/>
    <mergeCell ref="K76:K78"/>
    <mergeCell ref="K43:K44"/>
    <mergeCell ref="K49:K56"/>
    <mergeCell ref="K58:K60"/>
    <mergeCell ref="K65:K68"/>
    <mergeCell ref="K70:K74"/>
    <mergeCell ref="B62:B63"/>
    <mergeCell ref="D57:G57"/>
    <mergeCell ref="D42:G42"/>
    <mergeCell ref="B45:B47"/>
    <mergeCell ref="D93:G93"/>
    <mergeCell ref="K100:K102"/>
    <mergeCell ref="K119:K128"/>
    <mergeCell ref="K111:K115"/>
    <mergeCell ref="K94:K98"/>
    <mergeCell ref="K88:K92"/>
    <mergeCell ref="A129:A130"/>
    <mergeCell ref="B99:B101"/>
    <mergeCell ref="D116:G116"/>
    <mergeCell ref="A110:A115"/>
    <mergeCell ref="D99:G99"/>
    <mergeCell ref="D103:G103"/>
    <mergeCell ref="D87:G87"/>
    <mergeCell ref="B77:B78"/>
    <mergeCell ref="B75:B76"/>
    <mergeCell ref="B125:B127"/>
    <mergeCell ref="B122:B124"/>
    <mergeCell ref="B119:B121"/>
    <mergeCell ref="B129:B130"/>
    <mergeCell ref="D79:G79"/>
    <mergeCell ref="D110:G110"/>
    <mergeCell ref="A103:A109"/>
    <mergeCell ref="K80:K86"/>
    <mergeCell ref="A12:A14"/>
    <mergeCell ref="B12:B14"/>
    <mergeCell ref="D12:G12"/>
    <mergeCell ref="A15:A17"/>
    <mergeCell ref="A20:A23"/>
    <mergeCell ref="C13:C14"/>
    <mergeCell ref="D15:G15"/>
    <mergeCell ref="A79:A86"/>
    <mergeCell ref="A48:A56"/>
    <mergeCell ref="A42:A44"/>
    <mergeCell ref="D48:G48"/>
    <mergeCell ref="D75:G75"/>
    <mergeCell ref="A69:A74"/>
    <mergeCell ref="A64:A68"/>
    <mergeCell ref="A75:A78"/>
    <mergeCell ref="B35:B39"/>
    <mergeCell ref="C35:C36"/>
    <mergeCell ref="A57:A63"/>
    <mergeCell ref="K104:K109"/>
    <mergeCell ref="B79:B82"/>
    <mergeCell ref="B87:B90"/>
    <mergeCell ref="B103:B109"/>
    <mergeCell ref="B15:B17"/>
    <mergeCell ref="B42:B43"/>
    <mergeCell ref="A24:A26"/>
    <mergeCell ref="C37:C39"/>
    <mergeCell ref="A27:A41"/>
    <mergeCell ref="B48:B55"/>
    <mergeCell ref="C31:C34"/>
    <mergeCell ref="K46:K47"/>
    <mergeCell ref="K28:K29"/>
    <mergeCell ref="A18:A19"/>
    <mergeCell ref="B18:B19"/>
    <mergeCell ref="D20:G20"/>
    <mergeCell ref="B20:B23"/>
    <mergeCell ref="D24:G24"/>
    <mergeCell ref="B24:B26"/>
    <mergeCell ref="D18:G18"/>
    <mergeCell ref="D27:G27"/>
    <mergeCell ref="B27:B34"/>
    <mergeCell ref="A45:A47"/>
    <mergeCell ref="D45:G45"/>
    <mergeCell ref="H1:K1"/>
    <mergeCell ref="G2:K2"/>
    <mergeCell ref="F3:K3"/>
    <mergeCell ref="F4:K4"/>
    <mergeCell ref="A7:K7"/>
    <mergeCell ref="K13:K14"/>
    <mergeCell ref="A8:K8"/>
    <mergeCell ref="A148:B148"/>
    <mergeCell ref="A99:A102"/>
    <mergeCell ref="B93:B98"/>
    <mergeCell ref="A116:A117"/>
    <mergeCell ref="B116:B117"/>
    <mergeCell ref="A118:A128"/>
    <mergeCell ref="A87:A92"/>
    <mergeCell ref="A93:A98"/>
    <mergeCell ref="B110:B115"/>
    <mergeCell ref="A145:A147"/>
    <mergeCell ref="B145:B147"/>
    <mergeCell ref="A131:A138"/>
    <mergeCell ref="B131:B133"/>
    <mergeCell ref="B139:B141"/>
    <mergeCell ref="A143:A144"/>
    <mergeCell ref="B143:B144"/>
    <mergeCell ref="A139:A142"/>
  </mergeCells>
  <pageMargins left="0.35433070866141736" right="0" top="0.19685039370078741" bottom="0" header="0.51181102362204722" footer="0.51181102362204722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budg_5</dc:creator>
  <dc:description>POI HSSF rep:2.40.0.76</dc:description>
  <cp:lastModifiedBy>Промыслова О.В.</cp:lastModifiedBy>
  <cp:lastPrinted>2025-10-13T06:33:57Z</cp:lastPrinted>
  <dcterms:created xsi:type="dcterms:W3CDTF">2016-11-23T09:27:58Z</dcterms:created>
  <dcterms:modified xsi:type="dcterms:W3CDTF">2025-10-14T03:36:50Z</dcterms:modified>
</cp:coreProperties>
</file>