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Доп материалы\"/>
    </mc:Choice>
  </mc:AlternateContent>
  <bookViews>
    <workbookView xWindow="360" yWindow="450" windowWidth="14940" windowHeight="8970"/>
  </bookViews>
  <sheets>
    <sheet name="Бюджет" sheetId="1" r:id="rId1"/>
  </sheets>
  <definedNames>
    <definedName name="_xlnm._FilterDatabase" localSheetId="0" hidden="1">Бюджет!$A$7:$AQ$127</definedName>
    <definedName name="LAST_CELL" localSheetId="0">Бюджет!#REF!</definedName>
    <definedName name="_xlnm.Print_Titles" localSheetId="0">Бюджет!$5:$5</definedName>
    <definedName name="_xlnm.Print_Area" localSheetId="0">Бюджет!$A$1:$K$134</definedName>
  </definedNames>
  <calcPr calcId="162913"/>
</workbook>
</file>

<file path=xl/calcChain.xml><?xml version="1.0" encoding="utf-8"?>
<calcChain xmlns="http://schemas.openxmlformats.org/spreadsheetml/2006/main">
  <c r="I109" i="1" l="1"/>
  <c r="H109" i="1"/>
  <c r="H108" i="1" s="1"/>
  <c r="I110" i="1"/>
  <c r="H110" i="1"/>
  <c r="J121" i="1"/>
  <c r="J120" i="1"/>
  <c r="J118" i="1"/>
  <c r="J117" i="1"/>
  <c r="J115" i="1"/>
  <c r="J112" i="1"/>
  <c r="J113" i="1"/>
  <c r="J109" i="1" l="1"/>
  <c r="I108" i="1"/>
  <c r="J110" i="1"/>
  <c r="J105" i="1" l="1"/>
  <c r="J104" i="1"/>
  <c r="J99" i="1"/>
  <c r="J98" i="1"/>
  <c r="J84" i="1"/>
  <c r="J78" i="1"/>
  <c r="J77" i="1"/>
  <c r="J76" i="1"/>
  <c r="J70" i="1"/>
  <c r="J69" i="1"/>
  <c r="J68" i="1"/>
  <c r="I58" i="1"/>
  <c r="H58" i="1"/>
  <c r="J63" i="1"/>
  <c r="J62" i="1"/>
  <c r="J61" i="1"/>
  <c r="I53" i="1"/>
  <c r="H53" i="1"/>
  <c r="J56" i="1"/>
  <c r="J40" i="1" l="1"/>
  <c r="J36" i="1"/>
  <c r="I26" i="1"/>
  <c r="H26" i="1"/>
  <c r="J30" i="1"/>
  <c r="J29" i="1"/>
  <c r="J28" i="1"/>
  <c r="J27" i="1"/>
  <c r="J16" i="1"/>
  <c r="J26" i="1" l="1"/>
  <c r="I122" i="1"/>
  <c r="H122" i="1"/>
  <c r="J124" i="1"/>
  <c r="J103" i="1"/>
  <c r="I94" i="1" l="1"/>
  <c r="H94" i="1"/>
  <c r="J95" i="1"/>
  <c r="I91" i="1"/>
  <c r="H91" i="1"/>
  <c r="J93" i="1"/>
  <c r="I81" i="1"/>
  <c r="H81" i="1"/>
  <c r="J85" i="1"/>
  <c r="J83" i="1"/>
  <c r="J82" i="1"/>
  <c r="J65" i="1"/>
  <c r="I48" i="1" l="1"/>
  <c r="H48" i="1"/>
  <c r="J38" i="1"/>
  <c r="J37" i="1"/>
  <c r="J35" i="1"/>
  <c r="I21" i="1"/>
  <c r="H21" i="1"/>
  <c r="I14" i="1"/>
  <c r="H14" i="1"/>
  <c r="J21" i="1" l="1"/>
  <c r="K21" i="1"/>
  <c r="I100" i="1"/>
  <c r="H100" i="1"/>
  <c r="I87" i="1"/>
  <c r="H87" i="1"/>
  <c r="I73" i="1"/>
  <c r="H73" i="1"/>
  <c r="J74" i="1"/>
  <c r="I64" i="1"/>
  <c r="H64" i="1"/>
  <c r="J67" i="1"/>
  <c r="J66" i="1"/>
  <c r="J72" i="1"/>
  <c r="J71" i="1"/>
  <c r="I31" i="1"/>
  <c r="H31" i="1"/>
  <c r="I106" i="1" l="1"/>
  <c r="H106" i="1"/>
  <c r="I12" i="1"/>
  <c r="H12" i="1"/>
  <c r="I125" i="1" l="1"/>
  <c r="H125" i="1"/>
  <c r="J126" i="1"/>
  <c r="J125" i="1" s="1"/>
  <c r="J116" i="1"/>
  <c r="J114" i="1"/>
  <c r="J90" i="1"/>
  <c r="J89" i="1"/>
  <c r="J88" i="1"/>
  <c r="J87" i="1" l="1"/>
  <c r="K125" i="1"/>
  <c r="J80" i="1" l="1"/>
  <c r="I9" i="1" l="1"/>
  <c r="H9" i="1"/>
  <c r="J10" i="1"/>
  <c r="K9" i="1" l="1"/>
  <c r="J111" i="1" l="1"/>
  <c r="J60" i="1"/>
  <c r="J15" i="1"/>
  <c r="J24" i="1" l="1"/>
  <c r="I18" i="1"/>
  <c r="J86" i="1"/>
  <c r="J45" i="1"/>
  <c r="I42" i="1"/>
  <c r="J33" i="1"/>
  <c r="J34" i="1"/>
  <c r="J39" i="1"/>
  <c r="J41" i="1"/>
  <c r="K94" i="1" l="1"/>
  <c r="K91" i="1"/>
  <c r="K31" i="1"/>
  <c r="K58" i="1"/>
  <c r="K48" i="1"/>
  <c r="J59" i="1"/>
  <c r="J58" i="1" s="1"/>
  <c r="J32" i="1"/>
  <c r="J31" i="1" s="1"/>
  <c r="J75" i="1" l="1"/>
  <c r="J79" i="1"/>
  <c r="J55" i="1"/>
  <c r="J57" i="1"/>
  <c r="J54" i="1"/>
  <c r="J50" i="1"/>
  <c r="J51" i="1"/>
  <c r="J52" i="1"/>
  <c r="J49" i="1"/>
  <c r="H42" i="1"/>
  <c r="K42" i="1" s="1"/>
  <c r="J19" i="1"/>
  <c r="J53" i="1" l="1"/>
  <c r="J48" i="1"/>
  <c r="J73" i="1"/>
  <c r="K64" i="1"/>
  <c r="K81" i="1"/>
  <c r="J64" i="1"/>
  <c r="J119" i="1"/>
  <c r="K100" i="1"/>
  <c r="J92" i="1"/>
  <c r="J81" i="1"/>
  <c r="K106" i="1" l="1"/>
  <c r="K87" i="1"/>
  <c r="K53" i="1"/>
  <c r="K73" i="1"/>
  <c r="J44" i="1"/>
  <c r="J46" i="1"/>
  <c r="I23" i="1"/>
  <c r="H23" i="1"/>
  <c r="J123" i="1"/>
  <c r="J13" i="1"/>
  <c r="J12" i="1" s="1"/>
  <c r="J11" i="1"/>
  <c r="J9" i="1" s="1"/>
  <c r="J122" i="1" l="1"/>
  <c r="K23" i="1"/>
  <c r="K12" i="1"/>
  <c r="K122" i="1"/>
  <c r="J47" i="1"/>
  <c r="J43" i="1"/>
  <c r="J42" i="1" l="1"/>
  <c r="J7" i="1"/>
  <c r="J20" i="1"/>
  <c r="H18" i="1"/>
  <c r="J108" i="1"/>
  <c r="J102" i="1"/>
  <c r="J101" i="1"/>
  <c r="J96" i="1"/>
  <c r="J97" i="1"/>
  <c r="J91" i="1"/>
  <c r="J17" i="1"/>
  <c r="J14" i="1" s="1"/>
  <c r="J94" i="1" l="1"/>
  <c r="J100" i="1"/>
  <c r="K18" i="1"/>
  <c r="J18" i="1"/>
  <c r="J107" i="1"/>
  <c r="J106" i="1" s="1"/>
  <c r="K108" i="1" l="1"/>
  <c r="J25" i="1"/>
  <c r="J23" i="1" s="1"/>
  <c r="J8" i="1"/>
  <c r="I6" i="1"/>
  <c r="I127" i="1" s="1"/>
  <c r="H6" i="1" l="1"/>
  <c r="H127" i="1" s="1"/>
  <c r="K6" i="1" l="1"/>
  <c r="J6" i="1"/>
  <c r="J127" i="1" s="1"/>
  <c r="K26" i="1"/>
  <c r="K127" i="1" l="1"/>
  <c r="K14" i="1"/>
</calcChain>
</file>

<file path=xl/sharedStrings.xml><?xml version="1.0" encoding="utf-8"?>
<sst xmlns="http://schemas.openxmlformats.org/spreadsheetml/2006/main" count="567" uniqueCount="162">
  <si>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</si>
  <si>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</si>
  <si>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</si>
  <si>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</si>
  <si>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</si>
  <si>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</si>
  <si>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</si>
  <si>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</si>
  <si>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</si>
  <si>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</si>
  <si>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</si>
  <si>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</si>
  <si>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</si>
  <si>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</si>
  <si>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</si>
  <si>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</si>
  <si>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</si>
  <si>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</si>
  <si>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</si>
  <si>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</si>
  <si>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</si>
  <si>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</si>
  <si>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400</t>
  </si>
  <si>
    <t>0702</t>
  </si>
  <si>
    <t>7952100000</t>
  </si>
  <si>
    <t>0703</t>
  </si>
  <si>
    <t>79521S2080</t>
  </si>
  <si>
    <t>7952200000</t>
  </si>
  <si>
    <t>7952300000</t>
  </si>
  <si>
    <t>0709</t>
  </si>
  <si>
    <t>7952400000</t>
  </si>
  <si>
    <t>7952500000</t>
  </si>
  <si>
    <t>7953000000</t>
  </si>
  <si>
    <t>0801</t>
  </si>
  <si>
    <t>7953010000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</si>
  <si>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</si>
  <si>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</si>
  <si>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</si>
  <si>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</si>
  <si>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</si>
  <si>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</si>
  <si>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</si>
  <si>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</si>
  <si>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</si>
  <si>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</si>
  <si>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</si>
  <si>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</si>
  <si>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</si>
  <si>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</si>
  <si>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Всего, в том числе:</t>
  </si>
  <si>
    <t>Администрация УКМО</t>
  </si>
  <si>
    <t>УО УКМО</t>
  </si>
  <si>
    <t>Всего:</t>
  </si>
  <si>
    <t>МКУ ЕДДС УКМО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</si>
  <si>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</si>
  <si>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</si>
  <si>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</si>
  <si>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</si>
  <si>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</si>
  <si>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Управление культуры, спорта и молодёжной политики Администрации УКМО</t>
  </si>
  <si>
    <t>7956200000</t>
  </si>
  <si>
    <t>7956300000</t>
  </si>
  <si>
    <t>Неисполненные назначения</t>
  </si>
  <si>
    <t>Подпрограмма "Профилактика злоупотребления наркотическими средствами, токсическими и психотропными веществами"</t>
  </si>
  <si>
    <t>1004</t>
  </si>
  <si>
    <t>7950500000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</si>
  <si>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</si>
  <si>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% исполнения плана</t>
  </si>
  <si>
    <t>тыс. руб.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</si>
  <si>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</si>
  <si>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 xml:space="preserve">Муниципальная программа "Комплексная профилактика правонарушений на территории Усть-Кутского муниципального образования" 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</si>
  <si>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</si>
  <si>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</si>
  <si>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</si>
  <si>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 xml:space="preserve">Муниципальная программа "Вектор детства, семьи, материнства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</si>
  <si>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</si>
  <si>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"Профилактика социально значимых заболеваний в Усть-Кутском муниципальном образовании"</t>
  </si>
  <si>
    <t>Подпрограмма "Привлечение врачебных кадров в медицинские организации, расположенные на территории Усть-Кутского муниципального образования"</t>
  </si>
  <si>
    <t>Муниципальная программа "Организация летнего отдыха, оздоровления и занятости детей и подростков Усть-Кутского муниципального образования"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</si>
  <si>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</si>
  <si>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</si>
  <si>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</si>
  <si>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Мероприятия по обеспечению бесплатным питьевым молоком, обучающихся 1-4 классов муниципальных общеобразовательных организаций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</si>
  <si>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</t>
  </si>
  <si>
    <t>79522S2957</t>
  </si>
  <si>
    <t>79522S2976</t>
  </si>
  <si>
    <t xml:space="preserve">Муниципальная программа "Обеспечение пожарной безопасности на объектах образовательных организаций Усть-Кутского муниципального образования" </t>
  </si>
  <si>
    <t xml:space="preserve">Муниципальная программа "Обеспечение педагогическими кадрами муниципальных образовательных организаций Усть-Кутского муниципального образования" </t>
  </si>
  <si>
    <t>Муниципальная программа "Развитие дополнительного образования Усть-Кутского муниципального образования"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</si>
  <si>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</si>
  <si>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</si>
  <si>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</si>
  <si>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</si>
  <si>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>Муниципальная программа "Повышение безопасности дорожного движения в Усть-Кутском муниципальном образовании "</t>
  </si>
  <si>
    <t>Муниципальная программа "Профилактика экстремизма и терроризма на территории Усть-Кутского муниципального образования"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</si>
  <si>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</si>
  <si>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 xml:space="preserve">Муниципальная программа "Построение, развитие и внедрение аппаратно-программного комплекса "Безопасный город" </t>
  </si>
  <si>
    <t xml:space="preserve">Муниципальная программа "Молодежная политика Усть-Кутского района" </t>
  </si>
  <si>
    <t>7952600000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</si>
  <si>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</si>
  <si>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</si>
  <si>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</si>
  <si>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</si>
  <si>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7952501000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</si>
  <si>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</si>
  <si>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0310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</si>
  <si>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</si>
  <si>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0909</t>
  </si>
  <si>
    <t>795P422100</t>
  </si>
  <si>
    <t>79526S2928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</si>
  <si>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</si>
  <si>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</si>
  <si>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79531L519A</t>
  </si>
  <si>
    <t xml:space="preserve">Мероприятия по модернизации библиотек в части комплектования книжных фондов библиотек муниципальных образований </t>
  </si>
  <si>
    <t>Комитет по сельскому хозяйству, природным ресурсам и экологии Администрации УКМО</t>
  </si>
  <si>
    <t>Подпрограмма "Развитие личных подсобных хозяйств на территории Усть-Кутского муниципального образования"</t>
  </si>
  <si>
    <t xml:space="preserve">Председатель </t>
  </si>
  <si>
    <t xml:space="preserve">Комитета по финансовой </t>
  </si>
  <si>
    <t>политике и бюджету</t>
  </si>
  <si>
    <t>Администрации Усть-Кутского</t>
  </si>
  <si>
    <t>муниципального образования</t>
  </si>
  <si>
    <t>О.В. Рыбак</t>
  </si>
  <si>
    <t>7950600000</t>
  </si>
  <si>
    <t>Муниципальная программа "Безопасность населения и территории Усть-Кутского муниципального образования"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</si>
  <si>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</si>
  <si>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</si>
  <si>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795EВ51791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</si>
  <si>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</si>
  <si>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</si>
  <si>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7958000000</t>
  </si>
  <si>
    <t>7958200000</t>
  </si>
  <si>
    <t>План 2024 года</t>
  </si>
  <si>
    <t>Факт 2024 года</t>
  </si>
  <si>
    <t>Отчёт об исполнении муниципальных программ Усть-Кутского муниципального образования за 2024 г.</t>
  </si>
  <si>
    <t>Реализация мероприятий перечня проектов народных инициатив</t>
  </si>
  <si>
    <t>79520S2370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</si>
  <si>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</si>
  <si>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79521S2381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</si>
  <si>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</si>
  <si>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</si>
  <si>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79525S2370</t>
  </si>
  <si>
    <t>79525S2382</t>
  </si>
  <si>
    <t>79525S2383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</si>
  <si>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</si>
  <si>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</si>
  <si>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79526S2370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</si>
  <si>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</si>
  <si>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79526S2384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</si>
  <si>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</si>
  <si>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</si>
  <si>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79530S2370</t>
  </si>
  <si>
    <t>Мероприятия на восстановление мемориальных сооружений и объектов, увековечивающих память погибших при защите Отечества</t>
  </si>
  <si>
    <t>500</t>
  </si>
  <si>
    <t>79530S4411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</si>
  <si>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</si>
  <si>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795A155193</t>
  </si>
  <si>
    <t>79540S2370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</si>
  <si>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</si>
  <si>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</si>
  <si>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0104</t>
  </si>
  <si>
    <t>Управление культуры и спорта Администрации УКМО</t>
  </si>
  <si>
    <t>79561S2370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</si>
</sst>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0.0"/>
  </numFmts>
  <fonts count="14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5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7" fillId="2" borderId="0" xfId="0" applyFont="1" applyFill="1"/>
    <xf numFmtId="0" fontId="8" fillId="2" borderId="0" xfId="0" applyFont="1" applyFill="1"/>
    <xf numFmtId="0" fontId="7" fillId="2" borderId="0" xfId="0" applyFont="1" applyFill="1" applyBorder="1" applyAlignment="1">
      <alignment horizontal="left"/>
    </xf>
    <xf numFmtId="0" fontId="9" fillId="2" borderId="0" xfId="0" applyFont="1" applyFill="1"/>
    <xf numFmtId="4" fontId="10" fillId="0" borderId="0" xfId="0" applyNumberFormat="1" applyFont="1" applyBorder="1" applyAlignment="1" applyProtection="1">
      <alignment horizontal="right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2" fontId="9" fillId="2" borderId="32" xfId="0" applyNumberFormat="1" applyFont="1" applyFill="1" applyBorder="1" applyAlignment="1">
      <alignment horizontal="center" wrapText="1"/>
    </xf>
    <xf numFmtId="0" fontId="11" fillId="2" borderId="0" xfId="0" applyFont="1" applyFill="1"/>
    <xf numFmtId="0" fontId="11" fillId="0" borderId="0" xfId="0" applyFont="1"/>
    <xf numFmtId="0" fontId="9" fillId="3" borderId="4" xfId="1" applyFont="1" applyFill="1" applyBorder="1" applyAlignment="1">
      <alignment horizontal="center" vertical="center" wrapText="1"/>
    </xf>
    <xf numFmtId="165" fontId="9" fillId="3" borderId="4" xfId="0" applyNumberFormat="1" applyFont="1" applyFill="1" applyBorder="1" applyAlignment="1" applyProtection="1">
      <alignment horizontal="right" vertical="center" wrapText="1"/>
    </xf>
    <xf numFmtId="165" fontId="9" fillId="3" borderId="4" xfId="0" applyNumberFormat="1" applyFont="1" applyFill="1" applyBorder="1" applyAlignment="1">
      <alignment horizontal="right" vertical="center"/>
    </xf>
    <xf numFmtId="2" fontId="9" fillId="3" borderId="29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/>
    <xf numFmtId="165" fontId="11" fillId="2" borderId="1" xfId="0" applyNumberFormat="1" applyFont="1" applyFill="1" applyBorder="1" applyAlignment="1" applyProtection="1">
      <alignment horizontal="right" vertical="center" wrapText="1"/>
    </xf>
    <xf numFmtId="166" fontId="11" fillId="2" borderId="1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165" fontId="11" fillId="2" borderId="3" xfId="0" applyNumberFormat="1" applyFont="1" applyFill="1" applyBorder="1" applyAlignment="1" applyProtection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/>
    </xf>
    <xf numFmtId="165" fontId="11" fillId="2" borderId="14" xfId="0" applyNumberFormat="1" applyFont="1" applyFill="1" applyBorder="1" applyAlignment="1" applyProtection="1">
      <alignment horizontal="right" vertical="center" wrapText="1"/>
    </xf>
    <xf numFmtId="165" fontId="11" fillId="2" borderId="14" xfId="0" applyNumberFormat="1" applyFont="1" applyFill="1" applyBorder="1" applyAlignment="1">
      <alignment horizontal="right" vertical="center"/>
    </xf>
    <xf numFmtId="0" fontId="11" fillId="2" borderId="3" xfId="1" applyFont="1" applyFill="1" applyBorder="1" applyAlignment="1">
      <alignment horizontal="center" vertical="center" wrapText="1"/>
    </xf>
    <xf numFmtId="0" fontId="11" fillId="4" borderId="0" xfId="0" applyFont="1" applyFill="1"/>
    <xf numFmtId="49" fontId="11" fillId="2" borderId="3" xfId="0" applyNumberFormat="1" applyFont="1" applyFill="1" applyBorder="1" applyAlignment="1" applyProtection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left" vertical="center" wrapText="1"/>
    </xf>
    <xf numFmtId="165" fontId="11" fillId="2" borderId="20" xfId="0" applyNumberFormat="1" applyFont="1" applyFill="1" applyBorder="1" applyAlignment="1" applyProtection="1">
      <alignment horizontal="right" vertical="center" wrapText="1"/>
    </xf>
    <xf numFmtId="165" fontId="11" fillId="2" borderId="20" xfId="0" applyNumberFormat="1" applyFont="1" applyFill="1" applyBorder="1" applyAlignment="1">
      <alignment horizontal="right" vertical="center"/>
    </xf>
    <xf numFmtId="0" fontId="9" fillId="3" borderId="25" xfId="1" applyFont="1" applyFill="1" applyBorder="1" applyAlignment="1">
      <alignment horizontal="center" vertical="center" wrapText="1"/>
    </xf>
    <xf numFmtId="2" fontId="9" fillId="3" borderId="27" xfId="0" applyNumberFormat="1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165" fontId="11" fillId="2" borderId="12" xfId="0" applyNumberFormat="1" applyFont="1" applyFill="1" applyBorder="1" applyAlignment="1" applyProtection="1">
      <alignment horizontal="right" vertical="center" wrapText="1"/>
    </xf>
    <xf numFmtId="165" fontId="11" fillId="2" borderId="12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center"/>
    </xf>
    <xf numFmtId="49" fontId="11" fillId="2" borderId="31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right" vertical="center" wrapText="1"/>
    </xf>
    <xf numFmtId="0" fontId="9" fillId="3" borderId="2" xfId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</xf>
    <xf numFmtId="49" fontId="9" fillId="3" borderId="4" xfId="0" applyNumberFormat="1" applyFont="1" applyFill="1" applyBorder="1" applyAlignment="1" applyProtection="1">
      <alignment vertical="center" wrapText="1"/>
    </xf>
    <xf numFmtId="49" fontId="11" fillId="3" borderId="8" xfId="0" applyNumberFormat="1" applyFont="1" applyFill="1" applyBorder="1" applyAlignment="1" applyProtection="1">
      <alignment horizontal="center" vertical="center" wrapText="1"/>
    </xf>
    <xf numFmtId="165" fontId="9" fillId="3" borderId="8" xfId="0" applyNumberFormat="1" applyFont="1" applyFill="1" applyBorder="1" applyAlignment="1" applyProtection="1">
      <alignment horizontal="right" vertical="center" wrapText="1"/>
    </xf>
    <xf numFmtId="49" fontId="11" fillId="2" borderId="34" xfId="0" applyNumberFormat="1" applyFont="1" applyFill="1" applyBorder="1" applyAlignment="1" applyProtection="1">
      <alignment horizontal="center" vertical="center" wrapText="1"/>
    </xf>
    <xf numFmtId="166" fontId="11" fillId="2" borderId="12" xfId="0" applyNumberFormat="1" applyFont="1" applyFill="1" applyBorder="1" applyAlignment="1">
      <alignment horizontal="right" vertical="center"/>
    </xf>
    <xf numFmtId="165" fontId="9" fillId="3" borderId="25" xfId="0" applyNumberFormat="1" applyFont="1" applyFill="1" applyBorder="1" applyAlignment="1">
      <alignment horizontal="right" vertical="center"/>
    </xf>
    <xf numFmtId="0" fontId="11" fillId="2" borderId="37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 applyProtection="1">
      <alignment horizontal="center" vertical="center" wrapText="1"/>
    </xf>
    <xf numFmtId="2" fontId="9" fillId="2" borderId="26" xfId="0" applyNumberFormat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center" vertical="center" wrapText="1"/>
    </xf>
    <xf numFmtId="49" fontId="11" fillId="0" borderId="20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1" fillId="2" borderId="39" xfId="0" applyNumberFormat="1" applyFont="1" applyFill="1" applyBorder="1" applyAlignment="1" applyProtection="1">
      <alignment horizontal="left" vertical="center" wrapText="1"/>
    </xf>
    <xf numFmtId="2" fontId="11" fillId="2" borderId="41" xfId="0" applyNumberFormat="1" applyFont="1" applyFill="1" applyBorder="1" applyAlignment="1">
      <alignment horizontal="center" vertical="center"/>
    </xf>
    <xf numFmtId="2" fontId="11" fillId="2" borderId="42" xfId="0" applyNumberFormat="1" applyFont="1" applyFill="1" applyBorder="1" applyAlignment="1">
      <alignment horizontal="center" vertical="center"/>
    </xf>
    <xf numFmtId="49" fontId="11" fillId="0" borderId="0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justify" vertical="center"/>
    </xf>
    <xf numFmtId="0" fontId="12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9" fillId="0" borderId="0" xfId="0" applyFont="1" applyBorder="1"/>
    <xf numFmtId="0" fontId="12" fillId="2" borderId="0" xfId="0" applyFont="1" applyFill="1" applyAlignment="1">
      <alignment horizontal="right"/>
    </xf>
    <xf numFmtId="2" fontId="9" fillId="0" borderId="26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0" xfId="0" applyNumberFormat="1" applyFont="1" applyFill="1" applyBorder="1" applyAlignment="1" applyProtection="1">
      <alignment horizontal="left" vertical="center" wrapText="1"/>
    </xf>
    <xf numFmtId="165" fontId="11" fillId="0" borderId="2" xfId="0" applyNumberFormat="1" applyFont="1" applyFill="1" applyBorder="1" applyAlignment="1" applyProtection="1">
      <alignment horizontal="right" vertical="center" wrapText="1"/>
    </xf>
    <xf numFmtId="49" fontId="11" fillId="2" borderId="43" xfId="0" applyNumberFormat="1" applyFont="1" applyFill="1" applyBorder="1" applyAlignment="1" applyProtection="1">
      <alignment horizontal="left" vertical="center" wrapText="1"/>
    </xf>
    <xf numFmtId="49" fontId="11" fillId="2" borderId="1" xfId="0" applyNumberFormat="1" applyFont="1" applyFill="1" applyBorder="1" applyAlignment="1" applyProtection="1">
      <alignment vertical="center" wrapText="1"/>
    </xf>
    <xf numFmtId="49" fontId="11" fillId="2" borderId="12" xfId="0" applyNumberFormat="1" applyFont="1" applyFill="1" applyBorder="1" applyAlignment="1" applyProtection="1">
      <alignment horizontal="center" vertical="center" wrapText="1"/>
    </xf>
    <xf numFmtId="49" fontId="11" fillId="2" borderId="20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 applyProtection="1">
      <alignment horizontal="center" vertical="center" wrapText="1"/>
    </xf>
    <xf numFmtId="2" fontId="11" fillId="2" borderId="35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 applyProtection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2" fontId="11" fillId="2" borderId="2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9" fillId="3" borderId="45" xfId="0" applyNumberFormat="1" applyFont="1" applyFill="1" applyBorder="1" applyAlignment="1" applyProtection="1">
      <alignment horizontal="left"/>
    </xf>
    <xf numFmtId="49" fontId="9" fillId="3" borderId="28" xfId="0" applyNumberFormat="1" applyFont="1" applyFill="1" applyBorder="1" applyAlignment="1" applyProtection="1">
      <alignment horizontal="center"/>
    </xf>
    <xf numFmtId="49" fontId="9" fillId="3" borderId="45" xfId="0" applyNumberFormat="1" applyFont="1" applyFill="1" applyBorder="1" applyAlignment="1" applyProtection="1">
      <alignment horizontal="center"/>
    </xf>
    <xf numFmtId="165" fontId="9" fillId="3" borderId="14" xfId="0" applyNumberFormat="1" applyFont="1" applyFill="1" applyBorder="1" applyAlignment="1" applyProtection="1">
      <alignment horizontal="right"/>
    </xf>
    <xf numFmtId="2" fontId="9" fillId="3" borderId="22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 applyProtection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2" xfId="0" applyNumberFormat="1" applyFont="1" applyFill="1" applyBorder="1" applyAlignment="1" applyProtection="1">
      <alignment horizontal="center" vertical="center" wrapText="1"/>
    </xf>
    <xf numFmtId="49" fontId="11" fillId="2" borderId="20" xfId="0" applyNumberFormat="1" applyFont="1" applyFill="1" applyBorder="1" applyAlignment="1" applyProtection="1">
      <alignment horizontal="center" vertical="center" wrapText="1"/>
    </xf>
    <xf numFmtId="49" fontId="11" fillId="2" borderId="14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12" xfId="0" applyNumberFormat="1" applyFont="1" applyFill="1" applyBorder="1" applyAlignment="1" applyProtection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 applyProtection="1">
      <alignment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/>
    </xf>
    <xf numFmtId="49" fontId="11" fillId="2" borderId="14" xfId="0" applyNumberFormat="1" applyFont="1" applyFill="1" applyBorder="1" applyAlignment="1" applyProtection="1">
      <alignment vertical="center" wrapText="1"/>
    </xf>
    <xf numFmtId="165" fontId="11" fillId="0" borderId="12" xfId="0" applyNumberFormat="1" applyFont="1" applyFill="1" applyBorder="1" applyAlignment="1">
      <alignment horizontal="right" vertical="center"/>
    </xf>
    <xf numFmtId="165" fontId="11" fillId="0" borderId="3" xfId="0" applyNumberFormat="1" applyFont="1" applyFill="1" applyBorder="1" applyAlignment="1" applyProtection="1">
      <alignment horizontal="right" vertical="center" wrapText="1"/>
    </xf>
    <xf numFmtId="165" fontId="11" fillId="0" borderId="3" xfId="0" applyNumberFormat="1" applyFont="1" applyFill="1" applyBorder="1" applyAlignment="1">
      <alignment horizontal="right" vertical="center"/>
    </xf>
    <xf numFmtId="0" fontId="11" fillId="2" borderId="14" xfId="1" applyFont="1" applyFill="1" applyBorder="1" applyAlignment="1">
      <alignment horizontal="center" vertical="center" wrapText="1"/>
    </xf>
    <xf numFmtId="49" fontId="11" fillId="2" borderId="37" xfId="0" applyNumberFormat="1" applyFont="1" applyFill="1" applyBorder="1" applyAlignment="1" applyProtection="1">
      <alignment vertical="center" wrapText="1"/>
    </xf>
    <xf numFmtId="0" fontId="11" fillId="2" borderId="14" xfId="0" applyFont="1" applyFill="1" applyBorder="1" applyAlignment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23" xfId="0" applyNumberFormat="1" applyFont="1" applyBorder="1" applyAlignment="1" applyProtection="1">
      <alignment vertical="center" wrapText="1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49" fontId="9" fillId="3" borderId="4" xfId="0" applyNumberFormat="1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 applyProtection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49" fontId="9" fillId="2" borderId="12" xfId="0" applyNumberFormat="1" applyFont="1" applyFill="1" applyBorder="1" applyAlignment="1" applyProtection="1">
      <alignment horizontal="left" vertical="center" wrapText="1"/>
    </xf>
    <xf numFmtId="2" fontId="11" fillId="2" borderId="35" xfId="0" applyNumberFormat="1" applyFont="1" applyFill="1" applyBorder="1" applyAlignment="1">
      <alignment horizontal="center" vertical="center"/>
    </xf>
    <xf numFmtId="2" fontId="11" fillId="2" borderId="30" xfId="0" applyNumberFormat="1" applyFont="1" applyFill="1" applyBorder="1" applyAlignment="1">
      <alignment horizontal="center" vertical="center"/>
    </xf>
    <xf numFmtId="49" fontId="9" fillId="2" borderId="25" xfId="0" applyNumberFormat="1" applyFont="1" applyFill="1" applyBorder="1" applyAlignment="1" applyProtection="1">
      <alignment horizontal="left" vertical="center" wrapText="1"/>
    </xf>
    <xf numFmtId="49" fontId="9" fillId="2" borderId="38" xfId="0" applyNumberFormat="1" applyFont="1" applyFill="1" applyBorder="1" applyAlignment="1" applyProtection="1">
      <alignment horizontal="left" vertical="center" wrapText="1"/>
    </xf>
    <xf numFmtId="49" fontId="9" fillId="2" borderId="28" xfId="0" applyNumberFormat="1" applyFont="1" applyFill="1" applyBorder="1" applyAlignment="1" applyProtection="1">
      <alignment horizontal="left" vertical="center" wrapText="1"/>
    </xf>
    <xf numFmtId="2" fontId="11" fillId="2" borderId="36" xfId="0" applyNumberFormat="1" applyFont="1" applyFill="1" applyBorder="1" applyAlignment="1">
      <alignment horizontal="center" vertical="center"/>
    </xf>
    <xf numFmtId="2" fontId="9" fillId="2" borderId="36" xfId="0" applyNumberFormat="1" applyFont="1" applyFill="1" applyBorder="1" applyAlignment="1">
      <alignment horizontal="center" vertical="center"/>
    </xf>
    <xf numFmtId="2" fontId="9" fillId="2" borderId="30" xfId="0" applyNumberFormat="1" applyFont="1" applyFill="1" applyBorder="1" applyAlignment="1">
      <alignment horizontal="center" vertical="center"/>
    </xf>
    <xf numFmtId="2" fontId="11" fillId="2" borderId="26" xfId="0" applyNumberFormat="1" applyFont="1" applyFill="1" applyBorder="1" applyAlignment="1">
      <alignment horizontal="center" vertical="center"/>
    </xf>
    <xf numFmtId="2" fontId="11" fillId="2" borderId="33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 applyProtection="1">
      <alignment horizontal="left" vertical="center" wrapText="1"/>
    </xf>
    <xf numFmtId="49" fontId="9" fillId="2" borderId="14" xfId="0" applyNumberFormat="1" applyFont="1" applyFill="1" applyBorder="1" applyAlignment="1" applyProtection="1">
      <alignment horizontal="left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9" fillId="2" borderId="8" xfId="0" applyNumberFormat="1" applyFont="1" applyFill="1" applyBorder="1" applyAlignment="1" applyProtection="1">
      <alignment horizontal="left" vertical="center" wrapText="1"/>
    </xf>
    <xf numFmtId="49" fontId="11" fillId="0" borderId="12" xfId="0" applyNumberFormat="1" applyFont="1" applyBorder="1" applyAlignment="1" applyProtection="1">
      <alignment horizontal="left" vertical="center" wrapText="1"/>
    </xf>
    <xf numFmtId="49" fontId="11" fillId="0" borderId="2" xfId="0" applyNumberFormat="1" applyFont="1" applyBorder="1" applyAlignment="1" applyProtection="1">
      <alignment horizontal="left" vertical="center" wrapText="1"/>
    </xf>
    <xf numFmtId="0" fontId="9" fillId="2" borderId="18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3" borderId="44" xfId="0" applyFont="1" applyFill="1" applyBorder="1" applyAlignment="1">
      <alignment horizontal="left"/>
    </xf>
    <xf numFmtId="0" fontId="9" fillId="3" borderId="45" xfId="0" applyFont="1" applyFill="1" applyBorder="1" applyAlignment="1">
      <alignment horizontal="left"/>
    </xf>
    <xf numFmtId="0" fontId="9" fillId="2" borderId="40" xfId="0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 applyProtection="1">
      <alignment horizontal="left" vertical="center" wrapText="1"/>
    </xf>
    <xf numFmtId="49" fontId="11" fillId="2" borderId="20" xfId="0" applyNumberFormat="1" applyFont="1" applyFill="1" applyBorder="1" applyAlignment="1" applyProtection="1">
      <alignment horizontal="left" vertical="center" wrapText="1"/>
    </xf>
    <xf numFmtId="49" fontId="11" fillId="2" borderId="2" xfId="0" applyNumberFormat="1" applyFont="1" applyFill="1" applyBorder="1" applyAlignment="1" applyProtection="1">
      <alignment horizontal="left" vertical="center" wrapText="1"/>
    </xf>
    <xf numFmtId="49" fontId="11" fillId="2" borderId="12" xfId="0" applyNumberFormat="1" applyFont="1" applyFill="1" applyBorder="1" applyAlignment="1" applyProtection="1">
      <alignment horizontal="center" vertical="center" wrapText="1"/>
    </xf>
    <xf numFmtId="49" fontId="11" fillId="2" borderId="14" xfId="0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20" xfId="0" applyNumberFormat="1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9" fillId="0" borderId="35" xfId="0" applyNumberFormat="1" applyFont="1" applyFill="1" applyBorder="1" applyAlignment="1">
      <alignment horizontal="center" vertical="center"/>
    </xf>
    <xf numFmtId="2" fontId="9" fillId="0" borderId="36" xfId="0" applyNumberFormat="1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 applyProtection="1">
      <alignment horizontal="right" vertical="center" wrapText="1"/>
    </xf>
    <xf numFmtId="165" fontId="11" fillId="0" borderId="14" xfId="0" applyNumberFormat="1" applyFont="1" applyFill="1" applyBorder="1" applyAlignment="1">
      <alignment horizontal="right" vertical="center"/>
    </xf>
    <xf numFmtId="165" fontId="11" fillId="0" borderId="12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Q133"/>
  <sheetViews>
    <sheetView showGridLines="0" tabSelected="1" view="pageBreakPreview" topLeftCell="A124" zoomScaleNormal="100" zoomScaleSheetLayoutView="100" workbookViewId="0">
      <selection activeCell="I118" sqref="I118"/>
    </sheetView>
  </sheetViews>
  <sheetFormatPr defaultRowHeight="12.75" customHeight="1" outlineLevelRow="1" x14ac:dyDescent="0.2"/>
  <cols>
    <col min="1" max="1" width="5" style="20" customWidth="1"/>
    <col min="2" max="2" width="42" style="20" customWidth="1"/>
    <col min="3" max="3" width="27.85546875" style="20" customWidth="1"/>
    <col min="4" max="4" width="12.7109375" style="20" customWidth="1"/>
    <col min="5" max="5" width="12.5703125" style="20" customWidth="1"/>
    <col min="6" max="6" width="13.140625" style="20" customWidth="1"/>
    <col min="7" max="7" width="9.42578125" style="20" customWidth="1"/>
    <col min="8" max="8" width="16" style="20" customWidth="1"/>
    <col min="9" max="9" width="13.28515625" style="20" customWidth="1"/>
    <col min="10" max="10" width="16" style="20" customWidth="1"/>
    <col min="11" max="11" width="13.7109375" style="20" customWidth="1"/>
    <col min="12" max="43" width="9.140625" style="20"/>
    <col min="44" max="16384" width="9.140625" style="21"/>
  </cols>
  <sheetData>
    <row r="1" spans="1:43" s="1" customFormat="1" ht="19.5" customHeight="1" x14ac:dyDescent="0.35">
      <c r="A1" s="10"/>
      <c r="B1" s="11"/>
      <c r="C1" s="10"/>
      <c r="D1" s="10"/>
      <c r="E1" s="10"/>
      <c r="F1" s="10"/>
      <c r="G1" s="12"/>
      <c r="H1" s="12"/>
      <c r="I1" s="10"/>
      <c r="J1" s="10"/>
      <c r="K1" s="10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s="3" customFormat="1" ht="42" customHeight="1" x14ac:dyDescent="0.35">
      <c r="A2" s="129" t="s">
        <v>133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s="2" customFormat="1" ht="7.5" customHeight="1" x14ac:dyDescent="0.25">
      <c r="A3" s="6"/>
      <c r="B3" s="7"/>
      <c r="C3" s="7"/>
      <c r="D3" s="7"/>
      <c r="E3" s="7"/>
      <c r="F3" s="7"/>
      <c r="G3" s="7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2" customFormat="1" ht="23.1" customHeight="1" thickBot="1" x14ac:dyDescent="0.3">
      <c r="A4" s="6"/>
      <c r="B4" s="8"/>
      <c r="C4" s="6"/>
      <c r="D4" s="6"/>
      <c r="E4" s="6"/>
      <c r="F4" s="6"/>
      <c r="G4" s="6"/>
      <c r="H4" s="6"/>
      <c r="I4" s="6"/>
      <c r="K4" s="9" t="s">
        <v>68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ht="39" thickBot="1" x14ac:dyDescent="0.25">
      <c r="A5" s="15" t="s">
        <v>42</v>
      </c>
      <c r="B5" s="16" t="s">
        <v>43</v>
      </c>
      <c r="C5" s="16" t="s">
        <v>44</v>
      </c>
      <c r="D5" s="16" t="s">
        <v>45</v>
      </c>
      <c r="E5" s="17" t="s">
        <v>46</v>
      </c>
      <c r="F5" s="16" t="s">
        <v>47</v>
      </c>
      <c r="G5" s="16" t="s">
        <v>48</v>
      </c>
      <c r="H5" s="16" t="s">
        <v>131</v>
      </c>
      <c r="I5" s="18" t="s">
        <v>132</v>
      </c>
      <c r="J5" s="16" t="s">
        <v>62</v>
      </c>
      <c r="K5" s="19" t="s">
        <v>67</v>
      </c>
    </row>
    <row r="6" spans="1:43" ht="22.5" customHeight="1" x14ac:dyDescent="0.2">
      <c r="A6" s="134">
        <v>1</v>
      </c>
      <c r="B6" s="139" t="s">
        <v>69</v>
      </c>
      <c r="C6" s="22" t="s">
        <v>49</v>
      </c>
      <c r="D6" s="130"/>
      <c r="E6" s="130"/>
      <c r="F6" s="130"/>
      <c r="G6" s="130"/>
      <c r="H6" s="23">
        <f>H7+H8</f>
        <v>1620</v>
      </c>
      <c r="I6" s="23">
        <f>I7+I8</f>
        <v>1620</v>
      </c>
      <c r="J6" s="24">
        <f>H6-I6</f>
        <v>0</v>
      </c>
      <c r="K6" s="25">
        <f>I6*100/H6</f>
        <v>100</v>
      </c>
    </row>
    <row r="7" spans="1:43" ht="22.5" customHeight="1" x14ac:dyDescent="0.2">
      <c r="A7" s="135"/>
      <c r="B7" s="140"/>
      <c r="C7" s="158" t="s">
        <v>50</v>
      </c>
      <c r="D7" s="87" t="s">
        <v>2</v>
      </c>
      <c r="E7" s="87" t="s">
        <v>1</v>
      </c>
      <c r="F7" s="87" t="s">
        <v>0</v>
      </c>
      <c r="G7" s="87" t="s">
        <v>4</v>
      </c>
      <c r="H7" s="27">
        <v>870</v>
      </c>
      <c r="I7" s="28">
        <v>870</v>
      </c>
      <c r="J7" s="29">
        <f>H7-I7</f>
        <v>0</v>
      </c>
      <c r="K7" s="142"/>
    </row>
    <row r="8" spans="1:43" ht="22.5" customHeight="1" outlineLevel="1" thickBot="1" x14ac:dyDescent="0.25">
      <c r="A8" s="136"/>
      <c r="B8" s="141"/>
      <c r="C8" s="159"/>
      <c r="D8" s="85" t="s">
        <v>2</v>
      </c>
      <c r="E8" s="85" t="s">
        <v>1</v>
      </c>
      <c r="F8" s="85" t="s">
        <v>0</v>
      </c>
      <c r="G8" s="85" t="s">
        <v>5</v>
      </c>
      <c r="H8" s="47">
        <v>750</v>
      </c>
      <c r="I8" s="58">
        <v>750</v>
      </c>
      <c r="J8" s="48">
        <f>H8-I8</f>
        <v>0</v>
      </c>
      <c r="K8" s="147"/>
    </row>
    <row r="9" spans="1:43" ht="26.25" customHeight="1" x14ac:dyDescent="0.2">
      <c r="A9" s="131">
        <v>2</v>
      </c>
      <c r="B9" s="144" t="s">
        <v>70</v>
      </c>
      <c r="C9" s="22" t="s">
        <v>49</v>
      </c>
      <c r="D9" s="130"/>
      <c r="E9" s="130"/>
      <c r="F9" s="130"/>
      <c r="G9" s="130"/>
      <c r="H9" s="23">
        <f>H10+H11</f>
        <v>285.60000000000002</v>
      </c>
      <c r="I9" s="23">
        <f t="shared" ref="I9:J9" si="0">I10+I11</f>
        <v>285.60000000000002</v>
      </c>
      <c r="J9" s="23">
        <f t="shared" si="0"/>
        <v>0</v>
      </c>
      <c r="K9" s="25">
        <f>I9*100/H9</f>
        <v>100</v>
      </c>
    </row>
    <row r="10" spans="1:43" ht="44.25" customHeight="1" x14ac:dyDescent="0.2">
      <c r="A10" s="132"/>
      <c r="B10" s="145"/>
      <c r="C10" s="64" t="s">
        <v>59</v>
      </c>
      <c r="D10" s="87" t="s">
        <v>33</v>
      </c>
      <c r="E10" s="87" t="s">
        <v>10</v>
      </c>
      <c r="F10" s="87" t="s">
        <v>6</v>
      </c>
      <c r="G10" s="87" t="s">
        <v>5</v>
      </c>
      <c r="H10" s="27">
        <v>50</v>
      </c>
      <c r="I10" s="29">
        <v>50</v>
      </c>
      <c r="J10" s="29">
        <f>H10-I10</f>
        <v>0</v>
      </c>
      <c r="K10" s="142"/>
    </row>
    <row r="11" spans="1:43" ht="24.75" customHeight="1" thickBot="1" x14ac:dyDescent="0.25">
      <c r="A11" s="133"/>
      <c r="B11" s="146"/>
      <c r="C11" s="35" t="s">
        <v>50</v>
      </c>
      <c r="D11" s="90" t="s">
        <v>40</v>
      </c>
      <c r="E11" s="90" t="s">
        <v>1</v>
      </c>
      <c r="F11" s="90" t="s">
        <v>6</v>
      </c>
      <c r="G11" s="90" t="s">
        <v>3</v>
      </c>
      <c r="H11" s="182">
        <v>235.6</v>
      </c>
      <c r="I11" s="183">
        <v>235.6</v>
      </c>
      <c r="J11" s="34">
        <f>H11-I11</f>
        <v>0</v>
      </c>
      <c r="K11" s="143"/>
    </row>
    <row r="12" spans="1:43" ht="30" customHeight="1" outlineLevel="1" x14ac:dyDescent="0.2">
      <c r="A12" s="96"/>
      <c r="B12" s="160" t="s">
        <v>71</v>
      </c>
      <c r="C12" s="52" t="s">
        <v>49</v>
      </c>
      <c r="D12" s="138"/>
      <c r="E12" s="138"/>
      <c r="F12" s="138"/>
      <c r="G12" s="138"/>
      <c r="H12" s="53">
        <f>H13</f>
        <v>459.9</v>
      </c>
      <c r="I12" s="53">
        <f t="shared" ref="I12:J12" si="1">I13</f>
        <v>459.9</v>
      </c>
      <c r="J12" s="53">
        <f t="shared" si="1"/>
        <v>0</v>
      </c>
      <c r="K12" s="44">
        <f>I12*100/H12</f>
        <v>100</v>
      </c>
    </row>
    <row r="13" spans="1:43" ht="30" customHeight="1" outlineLevel="1" thickBot="1" x14ac:dyDescent="0.25">
      <c r="A13" s="96">
        <v>3</v>
      </c>
      <c r="B13" s="152"/>
      <c r="C13" s="94" t="s">
        <v>50</v>
      </c>
      <c r="D13" s="87" t="s">
        <v>2</v>
      </c>
      <c r="E13" s="87" t="s">
        <v>1</v>
      </c>
      <c r="F13" s="87" t="s">
        <v>72</v>
      </c>
      <c r="G13" s="87" t="s">
        <v>3</v>
      </c>
      <c r="H13" s="27">
        <v>459.9</v>
      </c>
      <c r="I13" s="29">
        <v>459.9</v>
      </c>
      <c r="J13" s="29">
        <f>H13-I13</f>
        <v>0</v>
      </c>
      <c r="K13" s="70"/>
    </row>
    <row r="14" spans="1:43" s="36" customFormat="1" ht="28.5" customHeight="1" x14ac:dyDescent="0.2">
      <c r="A14" s="134">
        <v>4</v>
      </c>
      <c r="B14" s="139" t="s">
        <v>73</v>
      </c>
      <c r="C14" s="22" t="s">
        <v>49</v>
      </c>
      <c r="D14" s="130"/>
      <c r="E14" s="130"/>
      <c r="F14" s="130"/>
      <c r="G14" s="130"/>
      <c r="H14" s="23">
        <f>SUM(H15:H17)</f>
        <v>23029.9</v>
      </c>
      <c r="I14" s="23">
        <f>SUM(I15:I17)</f>
        <v>23029.9</v>
      </c>
      <c r="J14" s="24">
        <f>J15+J17</f>
        <v>0</v>
      </c>
      <c r="K14" s="25">
        <f>I14*100/H14</f>
        <v>100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</row>
    <row r="15" spans="1:43" s="36" customFormat="1" ht="28.5" customHeight="1" outlineLevel="1" x14ac:dyDescent="0.2">
      <c r="A15" s="135"/>
      <c r="B15" s="140"/>
      <c r="C15" s="94" t="s">
        <v>50</v>
      </c>
      <c r="D15" s="87" t="s">
        <v>8</v>
      </c>
      <c r="E15" s="87" t="s">
        <v>1</v>
      </c>
      <c r="F15" s="87" t="s">
        <v>7</v>
      </c>
      <c r="G15" s="87" t="s">
        <v>3</v>
      </c>
      <c r="H15" s="116">
        <v>29.9</v>
      </c>
      <c r="I15" s="117">
        <v>29.9</v>
      </c>
      <c r="J15" s="29">
        <f>H15-I15</f>
        <v>0</v>
      </c>
      <c r="K15" s="142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</row>
    <row r="16" spans="1:43" s="36" customFormat="1" ht="28.5" customHeight="1" outlineLevel="1" x14ac:dyDescent="0.2">
      <c r="A16" s="136"/>
      <c r="B16" s="141"/>
      <c r="C16" s="105" t="s">
        <v>50</v>
      </c>
      <c r="D16" s="104" t="s">
        <v>8</v>
      </c>
      <c r="E16" s="104" t="s">
        <v>1</v>
      </c>
      <c r="F16" s="106" t="s">
        <v>7</v>
      </c>
      <c r="G16" s="106" t="s">
        <v>5</v>
      </c>
      <c r="H16" s="184">
        <v>20000</v>
      </c>
      <c r="I16" s="119">
        <v>20000</v>
      </c>
      <c r="J16" s="29">
        <f>H16-I16</f>
        <v>0</v>
      </c>
      <c r="K16" s="147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</row>
    <row r="17" spans="1:43" s="36" customFormat="1" ht="28.5" customHeight="1" outlineLevel="1" thickBot="1" x14ac:dyDescent="0.25">
      <c r="A17" s="137"/>
      <c r="B17" s="165"/>
      <c r="C17" s="35" t="s">
        <v>50</v>
      </c>
      <c r="D17" s="30" t="s">
        <v>8</v>
      </c>
      <c r="E17" s="30" t="s">
        <v>1</v>
      </c>
      <c r="F17" s="30" t="s">
        <v>7</v>
      </c>
      <c r="G17" s="30" t="s">
        <v>9</v>
      </c>
      <c r="H17" s="31">
        <v>3000</v>
      </c>
      <c r="I17" s="32">
        <v>3000</v>
      </c>
      <c r="J17" s="32">
        <f t="shared" ref="J17:J20" si="2">H17-I17</f>
        <v>0</v>
      </c>
      <c r="K17" s="143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</row>
    <row r="18" spans="1:43" ht="27" customHeight="1" outlineLevel="1" x14ac:dyDescent="0.2">
      <c r="A18" s="154">
        <v>5</v>
      </c>
      <c r="B18" s="161" t="s">
        <v>74</v>
      </c>
      <c r="C18" s="22" t="s">
        <v>49</v>
      </c>
      <c r="D18" s="130"/>
      <c r="E18" s="130"/>
      <c r="F18" s="130"/>
      <c r="G18" s="130"/>
      <c r="H18" s="23">
        <f>H19+H20</f>
        <v>1434.7</v>
      </c>
      <c r="I18" s="23">
        <f>I19+I20</f>
        <v>1434.7</v>
      </c>
      <c r="J18" s="24">
        <f>H18-I18</f>
        <v>0</v>
      </c>
      <c r="K18" s="25">
        <f>I18*100/H18</f>
        <v>100</v>
      </c>
    </row>
    <row r="19" spans="1:43" ht="27" customHeight="1" outlineLevel="1" x14ac:dyDescent="0.2">
      <c r="A19" s="132"/>
      <c r="B19" s="152"/>
      <c r="C19" s="94" t="s">
        <v>50</v>
      </c>
      <c r="D19" s="87" t="s">
        <v>64</v>
      </c>
      <c r="E19" s="87" t="s">
        <v>1</v>
      </c>
      <c r="F19" s="87" t="s">
        <v>65</v>
      </c>
      <c r="G19" s="87" t="s">
        <v>3</v>
      </c>
      <c r="H19" s="27">
        <v>224</v>
      </c>
      <c r="I19" s="29">
        <v>224</v>
      </c>
      <c r="J19" s="29">
        <f>H19-I19</f>
        <v>0</v>
      </c>
      <c r="K19" s="142"/>
    </row>
    <row r="20" spans="1:43" ht="27" customHeight="1" outlineLevel="1" thickBot="1" x14ac:dyDescent="0.25">
      <c r="A20" s="155"/>
      <c r="B20" s="153"/>
      <c r="C20" s="35" t="s">
        <v>50</v>
      </c>
      <c r="D20" s="30" t="s">
        <v>64</v>
      </c>
      <c r="E20" s="30" t="s">
        <v>1</v>
      </c>
      <c r="F20" s="57" t="s">
        <v>65</v>
      </c>
      <c r="G20" s="30" t="s">
        <v>4</v>
      </c>
      <c r="H20" s="31">
        <v>1210.7</v>
      </c>
      <c r="I20" s="32">
        <v>1210.7</v>
      </c>
      <c r="J20" s="32">
        <f t="shared" si="2"/>
        <v>0</v>
      </c>
      <c r="K20" s="143"/>
    </row>
    <row r="21" spans="1:43" ht="27" customHeight="1" outlineLevel="1" x14ac:dyDescent="0.2">
      <c r="A21" s="154">
        <v>6</v>
      </c>
      <c r="B21" s="152" t="s">
        <v>123</v>
      </c>
      <c r="C21" s="22" t="s">
        <v>49</v>
      </c>
      <c r="D21" s="130"/>
      <c r="E21" s="130"/>
      <c r="F21" s="130"/>
      <c r="G21" s="130"/>
      <c r="H21" s="23">
        <f>SUM(H22)</f>
        <v>831.3</v>
      </c>
      <c r="I21" s="23">
        <f>SUM(I22)</f>
        <v>831.3</v>
      </c>
      <c r="J21" s="24">
        <f>H21-I21</f>
        <v>0</v>
      </c>
      <c r="K21" s="25">
        <f>I21*100/H21</f>
        <v>100</v>
      </c>
    </row>
    <row r="22" spans="1:43" ht="27" customHeight="1" outlineLevel="1" thickBot="1" x14ac:dyDescent="0.25">
      <c r="A22" s="155"/>
      <c r="B22" s="153"/>
      <c r="C22" s="94" t="s">
        <v>50</v>
      </c>
      <c r="D22" s="87" t="s">
        <v>105</v>
      </c>
      <c r="E22" s="87" t="s">
        <v>1</v>
      </c>
      <c r="F22" s="87" t="s">
        <v>122</v>
      </c>
      <c r="G22" s="87" t="s">
        <v>3</v>
      </c>
      <c r="H22" s="41">
        <v>831.3</v>
      </c>
      <c r="I22" s="42">
        <v>831.3</v>
      </c>
      <c r="J22" s="42"/>
      <c r="K22" s="97"/>
    </row>
    <row r="23" spans="1:43" s="36" customFormat="1" ht="24.75" customHeight="1" x14ac:dyDescent="0.2">
      <c r="A23" s="134">
        <v>7</v>
      </c>
      <c r="B23" s="139" t="s">
        <v>76</v>
      </c>
      <c r="C23" s="22" t="s">
        <v>49</v>
      </c>
      <c r="D23" s="130"/>
      <c r="E23" s="130"/>
      <c r="F23" s="130"/>
      <c r="G23" s="130"/>
      <c r="H23" s="23">
        <f>H24+H25</f>
        <v>3657.1</v>
      </c>
      <c r="I23" s="23">
        <f t="shared" ref="I23" si="3">I24+I25</f>
        <v>3657.1</v>
      </c>
      <c r="J23" s="23">
        <f>J24+J25</f>
        <v>0</v>
      </c>
      <c r="K23" s="25">
        <f>I23*100/H23</f>
        <v>100</v>
      </c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</row>
    <row r="24" spans="1:43" s="36" customFormat="1" ht="24.75" customHeight="1" outlineLevel="1" x14ac:dyDescent="0.2">
      <c r="A24" s="135"/>
      <c r="B24" s="140"/>
      <c r="C24" s="94" t="s">
        <v>50</v>
      </c>
      <c r="D24" s="87" t="s">
        <v>107</v>
      </c>
      <c r="E24" s="87" t="s">
        <v>1</v>
      </c>
      <c r="F24" s="87" t="s">
        <v>17</v>
      </c>
      <c r="G24" s="87" t="s">
        <v>3</v>
      </c>
      <c r="H24" s="116">
        <v>60</v>
      </c>
      <c r="I24" s="117">
        <v>60</v>
      </c>
      <c r="J24" s="117">
        <f t="shared" ref="J24:J25" si="4">H24-I24</f>
        <v>0</v>
      </c>
      <c r="K24" s="142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</row>
    <row r="25" spans="1:43" s="36" customFormat="1" ht="57.75" customHeight="1" outlineLevel="1" thickBot="1" x14ac:dyDescent="0.25">
      <c r="A25" s="137"/>
      <c r="B25" s="37" t="s">
        <v>77</v>
      </c>
      <c r="C25" s="35" t="s">
        <v>50</v>
      </c>
      <c r="D25" s="30" t="s">
        <v>2</v>
      </c>
      <c r="E25" s="30" t="s">
        <v>1</v>
      </c>
      <c r="F25" s="30" t="s">
        <v>18</v>
      </c>
      <c r="G25" s="30" t="s">
        <v>4</v>
      </c>
      <c r="H25" s="120">
        <v>3597.1</v>
      </c>
      <c r="I25" s="121">
        <v>3597.1</v>
      </c>
      <c r="J25" s="183">
        <f t="shared" si="4"/>
        <v>0</v>
      </c>
      <c r="K25" s="143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</row>
    <row r="26" spans="1:43" s="36" customFormat="1" ht="20.25" customHeight="1" x14ac:dyDescent="0.2">
      <c r="A26" s="134">
        <v>8</v>
      </c>
      <c r="B26" s="161" t="s">
        <v>80</v>
      </c>
      <c r="C26" s="22" t="s">
        <v>49</v>
      </c>
      <c r="D26" s="130"/>
      <c r="E26" s="130"/>
      <c r="F26" s="130"/>
      <c r="G26" s="130"/>
      <c r="H26" s="23">
        <f>SUM(H27:H30)</f>
        <v>44319.6</v>
      </c>
      <c r="I26" s="23">
        <f t="shared" ref="I26:J26" si="5">SUM(I27:I30)</f>
        <v>40665.199999999997</v>
      </c>
      <c r="J26" s="23">
        <f t="shared" si="5"/>
        <v>3654.4000000000028</v>
      </c>
      <c r="K26" s="61">
        <f>I26*100/H26</f>
        <v>91.754438216951414</v>
      </c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</row>
    <row r="27" spans="1:43" s="36" customFormat="1" ht="20.25" customHeight="1" x14ac:dyDescent="0.2">
      <c r="A27" s="164"/>
      <c r="B27" s="152"/>
      <c r="C27" s="39" t="s">
        <v>51</v>
      </c>
      <c r="D27" s="106" t="s">
        <v>21</v>
      </c>
      <c r="E27" s="106" t="s">
        <v>20</v>
      </c>
      <c r="F27" s="106" t="s">
        <v>19</v>
      </c>
      <c r="G27" s="106" t="s">
        <v>3</v>
      </c>
      <c r="H27" s="116">
        <v>35558</v>
      </c>
      <c r="I27" s="29">
        <v>33166.199999999997</v>
      </c>
      <c r="J27" s="80">
        <f t="shared" ref="J27:J30" si="6">H27-I27</f>
        <v>2391.8000000000029</v>
      </c>
      <c r="K27" s="7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</row>
    <row r="28" spans="1:43" s="36" customFormat="1" ht="20.25" customHeight="1" x14ac:dyDescent="0.2">
      <c r="A28" s="164"/>
      <c r="B28" s="152"/>
      <c r="C28" s="114" t="s">
        <v>50</v>
      </c>
      <c r="D28" s="115" t="s">
        <v>21</v>
      </c>
      <c r="E28" s="115" t="s">
        <v>1</v>
      </c>
      <c r="F28" s="106" t="s">
        <v>19</v>
      </c>
      <c r="G28" s="115" t="s">
        <v>3</v>
      </c>
      <c r="H28" s="82">
        <v>20</v>
      </c>
      <c r="I28" s="82">
        <v>20</v>
      </c>
      <c r="J28" s="80">
        <f t="shared" si="6"/>
        <v>0</v>
      </c>
      <c r="K28" s="7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</row>
    <row r="29" spans="1:43" s="36" customFormat="1" ht="20.25" customHeight="1" x14ac:dyDescent="0.2">
      <c r="A29" s="164"/>
      <c r="B29" s="160"/>
      <c r="C29" s="114" t="s">
        <v>50</v>
      </c>
      <c r="D29" s="115" t="s">
        <v>21</v>
      </c>
      <c r="E29" s="115" t="s">
        <v>1</v>
      </c>
      <c r="F29" s="106" t="s">
        <v>19</v>
      </c>
      <c r="G29" s="115" t="s">
        <v>22</v>
      </c>
      <c r="H29" s="82">
        <v>1262.5999999999999</v>
      </c>
      <c r="I29" s="82">
        <v>0</v>
      </c>
      <c r="J29" s="80">
        <f t="shared" si="6"/>
        <v>1262.5999999999999</v>
      </c>
      <c r="K29" s="7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</row>
    <row r="30" spans="1:43" s="36" customFormat="1" ht="30.75" customHeight="1" thickBot="1" x14ac:dyDescent="0.25">
      <c r="A30" s="164"/>
      <c r="B30" s="113" t="s">
        <v>134</v>
      </c>
      <c r="C30" s="39" t="s">
        <v>51</v>
      </c>
      <c r="D30" s="87" t="s">
        <v>21</v>
      </c>
      <c r="E30" s="87" t="s">
        <v>20</v>
      </c>
      <c r="F30" s="87" t="s">
        <v>135</v>
      </c>
      <c r="G30" s="87" t="s">
        <v>3</v>
      </c>
      <c r="H30" s="27">
        <v>7479</v>
      </c>
      <c r="I30" s="29">
        <v>7479</v>
      </c>
      <c r="J30" s="80">
        <f t="shared" si="6"/>
        <v>0</v>
      </c>
      <c r="K30" s="7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</row>
    <row r="31" spans="1:43" ht="20.25" customHeight="1" x14ac:dyDescent="0.2">
      <c r="A31" s="131">
        <v>9</v>
      </c>
      <c r="B31" s="161" t="s">
        <v>78</v>
      </c>
      <c r="C31" s="22" t="s">
        <v>49</v>
      </c>
      <c r="D31" s="130"/>
      <c r="E31" s="130"/>
      <c r="F31" s="130"/>
      <c r="G31" s="130"/>
      <c r="H31" s="23">
        <f>SUM(H32:H41)</f>
        <v>17692.900000000001</v>
      </c>
      <c r="I31" s="23">
        <f>SUM(I32:I41)</f>
        <v>17668.099999999999</v>
      </c>
      <c r="J31" s="23">
        <f>SUM(J32:J41)</f>
        <v>24.800000000000182</v>
      </c>
      <c r="K31" s="25">
        <f>I31*100/H31</f>
        <v>99.859830779578232</v>
      </c>
    </row>
    <row r="32" spans="1:43" s="36" customFormat="1" ht="20.25" customHeight="1" outlineLevel="1" x14ac:dyDescent="0.2">
      <c r="A32" s="156"/>
      <c r="B32" s="152"/>
      <c r="C32" s="39" t="s">
        <v>51</v>
      </c>
      <c r="D32" s="87" t="s">
        <v>11</v>
      </c>
      <c r="E32" s="87" t="s">
        <v>20</v>
      </c>
      <c r="F32" s="87" t="s">
        <v>24</v>
      </c>
      <c r="G32" s="87" t="s">
        <v>12</v>
      </c>
      <c r="H32" s="29">
        <v>3068.1</v>
      </c>
      <c r="I32" s="29">
        <v>3068.1</v>
      </c>
      <c r="J32" s="29">
        <f>H32-I32</f>
        <v>0</v>
      </c>
      <c r="K32" s="142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</row>
    <row r="33" spans="1:43" s="36" customFormat="1" ht="20.25" customHeight="1" outlineLevel="1" x14ac:dyDescent="0.2">
      <c r="A33" s="156"/>
      <c r="B33" s="152"/>
      <c r="C33" s="39" t="s">
        <v>51</v>
      </c>
      <c r="D33" s="87" t="s">
        <v>11</v>
      </c>
      <c r="E33" s="87" t="s">
        <v>20</v>
      </c>
      <c r="F33" s="87" t="s">
        <v>24</v>
      </c>
      <c r="G33" s="87" t="s">
        <v>5</v>
      </c>
      <c r="H33" s="116">
        <v>1148.5999999999999</v>
      </c>
      <c r="I33" s="117">
        <v>1148.5999999999999</v>
      </c>
      <c r="J33" s="117">
        <f t="shared" ref="J33:J41" si="7">H33-I33</f>
        <v>0</v>
      </c>
      <c r="K33" s="147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</row>
    <row r="34" spans="1:43" s="36" customFormat="1" ht="20.25" customHeight="1" outlineLevel="1" x14ac:dyDescent="0.2">
      <c r="A34" s="157"/>
      <c r="B34" s="152"/>
      <c r="C34" s="39" t="s">
        <v>51</v>
      </c>
      <c r="D34" s="87" t="s">
        <v>29</v>
      </c>
      <c r="E34" s="87" t="s">
        <v>20</v>
      </c>
      <c r="F34" s="87" t="s">
        <v>24</v>
      </c>
      <c r="G34" s="87" t="s">
        <v>12</v>
      </c>
      <c r="H34" s="117">
        <v>3957.3</v>
      </c>
      <c r="I34" s="117">
        <v>3937.6</v>
      </c>
      <c r="J34" s="117">
        <f t="shared" si="7"/>
        <v>19.700000000000273</v>
      </c>
      <c r="K34" s="147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</row>
    <row r="35" spans="1:43" s="36" customFormat="1" ht="20.25" customHeight="1" outlineLevel="1" x14ac:dyDescent="0.2">
      <c r="A35" s="157"/>
      <c r="B35" s="152"/>
      <c r="C35" s="39" t="s">
        <v>51</v>
      </c>
      <c r="D35" s="87" t="s">
        <v>29</v>
      </c>
      <c r="E35" s="87" t="s">
        <v>20</v>
      </c>
      <c r="F35" s="87" t="s">
        <v>24</v>
      </c>
      <c r="G35" s="87" t="s">
        <v>3</v>
      </c>
      <c r="H35" s="117">
        <v>3241.6</v>
      </c>
      <c r="I35" s="117">
        <v>3236.5</v>
      </c>
      <c r="J35" s="117">
        <f t="shared" si="7"/>
        <v>5.0999999999999091</v>
      </c>
      <c r="K35" s="147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</row>
    <row r="36" spans="1:43" s="36" customFormat="1" ht="20.25" customHeight="1" outlineLevel="1" x14ac:dyDescent="0.2">
      <c r="A36" s="157"/>
      <c r="B36" s="152"/>
      <c r="C36" s="39" t="s">
        <v>51</v>
      </c>
      <c r="D36" s="106" t="s">
        <v>29</v>
      </c>
      <c r="E36" s="106" t="s">
        <v>20</v>
      </c>
      <c r="F36" s="106" t="s">
        <v>24</v>
      </c>
      <c r="G36" s="106" t="s">
        <v>22</v>
      </c>
      <c r="H36" s="117">
        <v>1789.8</v>
      </c>
      <c r="I36" s="117">
        <v>1789.8</v>
      </c>
      <c r="J36" s="117">
        <f t="shared" si="7"/>
        <v>0</v>
      </c>
      <c r="K36" s="147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</row>
    <row r="37" spans="1:43" s="36" customFormat="1" ht="20.25" customHeight="1" outlineLevel="1" x14ac:dyDescent="0.2">
      <c r="A37" s="157"/>
      <c r="B37" s="160"/>
      <c r="C37" s="39" t="s">
        <v>51</v>
      </c>
      <c r="D37" s="87" t="s">
        <v>29</v>
      </c>
      <c r="E37" s="87" t="s">
        <v>20</v>
      </c>
      <c r="F37" s="87" t="s">
        <v>24</v>
      </c>
      <c r="G37" s="87" t="s">
        <v>5</v>
      </c>
      <c r="H37" s="117">
        <v>166.3</v>
      </c>
      <c r="I37" s="117">
        <v>166.3</v>
      </c>
      <c r="J37" s="117">
        <f t="shared" si="7"/>
        <v>0</v>
      </c>
      <c r="K37" s="147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</row>
    <row r="38" spans="1:43" s="36" customFormat="1" ht="65.25" customHeight="1" outlineLevel="1" x14ac:dyDescent="0.2">
      <c r="A38" s="157"/>
      <c r="B38" s="81" t="s">
        <v>125</v>
      </c>
      <c r="C38" s="39" t="s">
        <v>51</v>
      </c>
      <c r="D38" s="87" t="s">
        <v>29</v>
      </c>
      <c r="E38" s="87" t="s">
        <v>20</v>
      </c>
      <c r="F38" s="87" t="s">
        <v>124</v>
      </c>
      <c r="G38" s="87" t="s">
        <v>3</v>
      </c>
      <c r="H38" s="29">
        <v>726.2</v>
      </c>
      <c r="I38" s="29">
        <v>726.2</v>
      </c>
      <c r="J38" s="29">
        <f t="shared" si="7"/>
        <v>0</v>
      </c>
      <c r="K38" s="147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</row>
    <row r="39" spans="1:43" s="36" customFormat="1" ht="37.5" customHeight="1" outlineLevel="1" x14ac:dyDescent="0.2">
      <c r="A39" s="157"/>
      <c r="B39" s="169" t="s">
        <v>79</v>
      </c>
      <c r="C39" s="39" t="s">
        <v>51</v>
      </c>
      <c r="D39" s="87" t="s">
        <v>29</v>
      </c>
      <c r="E39" s="87" t="s">
        <v>20</v>
      </c>
      <c r="F39" s="87" t="s">
        <v>26</v>
      </c>
      <c r="G39" s="87" t="s">
        <v>3</v>
      </c>
      <c r="H39" s="27">
        <v>1531.2</v>
      </c>
      <c r="I39" s="29">
        <v>1531.2</v>
      </c>
      <c r="J39" s="29">
        <f t="shared" si="7"/>
        <v>0</v>
      </c>
      <c r="K39" s="147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</row>
    <row r="40" spans="1:43" s="36" customFormat="1" ht="37.5" customHeight="1" outlineLevel="1" x14ac:dyDescent="0.2">
      <c r="A40" s="157"/>
      <c r="B40" s="171"/>
      <c r="C40" s="39" t="s">
        <v>51</v>
      </c>
      <c r="D40" s="106" t="s">
        <v>29</v>
      </c>
      <c r="E40" s="106" t="s">
        <v>20</v>
      </c>
      <c r="F40" s="106" t="s">
        <v>26</v>
      </c>
      <c r="G40" s="106" t="s">
        <v>5</v>
      </c>
      <c r="H40" s="27">
        <v>208.8</v>
      </c>
      <c r="I40" s="29">
        <v>208.8</v>
      </c>
      <c r="J40" s="29">
        <f t="shared" si="7"/>
        <v>0</v>
      </c>
      <c r="K40" s="147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</row>
    <row r="41" spans="1:43" s="36" customFormat="1" ht="43.5" customHeight="1" outlineLevel="1" thickBot="1" x14ac:dyDescent="0.25">
      <c r="A41" s="133"/>
      <c r="B41" s="118" t="s">
        <v>136</v>
      </c>
      <c r="C41" s="89" t="s">
        <v>51</v>
      </c>
      <c r="D41" s="90" t="s">
        <v>29</v>
      </c>
      <c r="E41" s="90" t="s">
        <v>20</v>
      </c>
      <c r="F41" s="90" t="s">
        <v>137</v>
      </c>
      <c r="G41" s="90" t="s">
        <v>3</v>
      </c>
      <c r="H41" s="33">
        <v>1855</v>
      </c>
      <c r="I41" s="34">
        <v>1855</v>
      </c>
      <c r="J41" s="32">
        <f t="shared" si="7"/>
        <v>0</v>
      </c>
      <c r="K41" s="143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</row>
    <row r="42" spans="1:43" ht="24.75" customHeight="1" x14ac:dyDescent="0.2">
      <c r="A42" s="154">
        <v>10</v>
      </c>
      <c r="B42" s="139" t="s">
        <v>81</v>
      </c>
      <c r="C42" s="43" t="s">
        <v>49</v>
      </c>
      <c r="D42" s="130"/>
      <c r="E42" s="130"/>
      <c r="F42" s="130"/>
      <c r="G42" s="130"/>
      <c r="H42" s="24">
        <f>H43+H44+H46+H47+H45</f>
        <v>66037.3</v>
      </c>
      <c r="I42" s="24">
        <f>I43+I44+I46+I47+I45</f>
        <v>62892.3</v>
      </c>
      <c r="J42" s="59">
        <f>J43+J44+J46+J47+J45</f>
        <v>3145.0000000000009</v>
      </c>
      <c r="K42" s="25">
        <f>I42*100/H42</f>
        <v>95.2375399963354</v>
      </c>
    </row>
    <row r="43" spans="1:43" s="36" customFormat="1" ht="24.75" customHeight="1" x14ac:dyDescent="0.2">
      <c r="A43" s="132"/>
      <c r="B43" s="140"/>
      <c r="C43" s="45" t="s">
        <v>51</v>
      </c>
      <c r="D43" s="87" t="s">
        <v>21</v>
      </c>
      <c r="E43" s="87" t="s">
        <v>20</v>
      </c>
      <c r="F43" s="87" t="s">
        <v>27</v>
      </c>
      <c r="G43" s="87" t="s">
        <v>3</v>
      </c>
      <c r="H43" s="27">
        <v>1683.1</v>
      </c>
      <c r="I43" s="29">
        <v>1683.1</v>
      </c>
      <c r="J43" s="29">
        <f>H43-I43</f>
        <v>0</v>
      </c>
      <c r="K43" s="142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</row>
    <row r="44" spans="1:43" s="36" customFormat="1" ht="24.75" customHeight="1" outlineLevel="1" x14ac:dyDescent="0.2">
      <c r="A44" s="132"/>
      <c r="B44" s="140"/>
      <c r="C44" s="46" t="s">
        <v>51</v>
      </c>
      <c r="D44" s="85" t="s">
        <v>23</v>
      </c>
      <c r="E44" s="85" t="s">
        <v>20</v>
      </c>
      <c r="F44" s="85" t="s">
        <v>27</v>
      </c>
      <c r="G44" s="85" t="s">
        <v>3</v>
      </c>
      <c r="H44" s="47">
        <v>25751.9</v>
      </c>
      <c r="I44" s="48">
        <v>23919.200000000001</v>
      </c>
      <c r="J44" s="29">
        <f t="shared" ref="J44:J47" si="8">H44-I44</f>
        <v>1832.7000000000007</v>
      </c>
      <c r="K44" s="147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</row>
    <row r="45" spans="1:43" s="36" customFormat="1" ht="66.75" customHeight="1" outlineLevel="1" x14ac:dyDescent="0.2">
      <c r="A45" s="132"/>
      <c r="B45" s="40" t="s">
        <v>101</v>
      </c>
      <c r="C45" s="45" t="s">
        <v>51</v>
      </c>
      <c r="D45" s="85" t="s">
        <v>23</v>
      </c>
      <c r="E45" s="85" t="s">
        <v>20</v>
      </c>
      <c r="F45" s="85" t="s">
        <v>102</v>
      </c>
      <c r="G45" s="85" t="s">
        <v>3</v>
      </c>
      <c r="H45" s="47">
        <v>25276.799999999999</v>
      </c>
      <c r="I45" s="48">
        <v>25270.3</v>
      </c>
      <c r="J45" s="29">
        <f t="shared" si="8"/>
        <v>6.5</v>
      </c>
      <c r="K45" s="147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</row>
    <row r="46" spans="1:43" s="36" customFormat="1" ht="54" customHeight="1" outlineLevel="1" x14ac:dyDescent="0.2">
      <c r="A46" s="132"/>
      <c r="B46" s="40" t="s">
        <v>82</v>
      </c>
      <c r="C46" s="45" t="s">
        <v>51</v>
      </c>
      <c r="D46" s="85" t="s">
        <v>23</v>
      </c>
      <c r="E46" s="85" t="s">
        <v>20</v>
      </c>
      <c r="F46" s="85" t="s">
        <v>84</v>
      </c>
      <c r="G46" s="85" t="s">
        <v>3</v>
      </c>
      <c r="H46" s="47">
        <v>2566.8000000000002</v>
      </c>
      <c r="I46" s="119">
        <v>2270.5</v>
      </c>
      <c r="J46" s="29">
        <f t="shared" si="8"/>
        <v>296.30000000000018</v>
      </c>
      <c r="K46" s="147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</row>
    <row r="47" spans="1:43" s="36" customFormat="1" ht="67.5" customHeight="1" outlineLevel="1" thickBot="1" x14ac:dyDescent="0.25">
      <c r="A47" s="155"/>
      <c r="B47" s="37" t="s">
        <v>83</v>
      </c>
      <c r="C47" s="60" t="s">
        <v>51</v>
      </c>
      <c r="D47" s="49">
        <v>1006</v>
      </c>
      <c r="E47" s="49">
        <v>907</v>
      </c>
      <c r="F47" s="30" t="s">
        <v>85</v>
      </c>
      <c r="G47" s="49">
        <v>300</v>
      </c>
      <c r="H47" s="32">
        <v>10758.7</v>
      </c>
      <c r="I47" s="121">
        <v>9749.2000000000007</v>
      </c>
      <c r="J47" s="32">
        <f t="shared" si="8"/>
        <v>1009.5</v>
      </c>
      <c r="K47" s="143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</row>
    <row r="48" spans="1:43" ht="26.25" customHeight="1" x14ac:dyDescent="0.2">
      <c r="A48" s="154">
        <v>11</v>
      </c>
      <c r="B48" s="161" t="s">
        <v>86</v>
      </c>
      <c r="C48" s="22" t="s">
        <v>49</v>
      </c>
      <c r="D48" s="130"/>
      <c r="E48" s="130"/>
      <c r="F48" s="130"/>
      <c r="G48" s="130"/>
      <c r="H48" s="23">
        <f>SUM(H49:H52)</f>
        <v>17345.999999999996</v>
      </c>
      <c r="I48" s="23">
        <f t="shared" ref="I48:J48" si="9">SUM(I49:I52)</f>
        <v>17345.999999999996</v>
      </c>
      <c r="J48" s="23">
        <f t="shared" si="9"/>
        <v>0</v>
      </c>
      <c r="K48" s="25">
        <f>I48*100/H48</f>
        <v>100</v>
      </c>
    </row>
    <row r="49" spans="1:11" ht="26.25" customHeight="1" outlineLevel="1" x14ac:dyDescent="0.2">
      <c r="A49" s="132"/>
      <c r="B49" s="152"/>
      <c r="C49" s="39" t="s">
        <v>51</v>
      </c>
      <c r="D49" s="87" t="s">
        <v>21</v>
      </c>
      <c r="E49" s="87" t="s">
        <v>20</v>
      </c>
      <c r="F49" s="87" t="s">
        <v>28</v>
      </c>
      <c r="G49" s="87" t="s">
        <v>3</v>
      </c>
      <c r="H49" s="27">
        <v>9852.7999999999993</v>
      </c>
      <c r="I49" s="29">
        <v>9852.7999999999993</v>
      </c>
      <c r="J49" s="29">
        <f>H49-I49</f>
        <v>0</v>
      </c>
      <c r="K49" s="142"/>
    </row>
    <row r="50" spans="1:11" ht="26.25" customHeight="1" outlineLevel="1" x14ac:dyDescent="0.2">
      <c r="A50" s="132"/>
      <c r="B50" s="152"/>
      <c r="C50" s="39" t="s">
        <v>51</v>
      </c>
      <c r="D50" s="87" t="s">
        <v>23</v>
      </c>
      <c r="E50" s="87" t="s">
        <v>20</v>
      </c>
      <c r="F50" s="87" t="s">
        <v>28</v>
      </c>
      <c r="G50" s="87" t="s">
        <v>3</v>
      </c>
      <c r="H50" s="27">
        <v>7459.4</v>
      </c>
      <c r="I50" s="29">
        <v>7459.4</v>
      </c>
      <c r="J50" s="29">
        <f t="shared" ref="J50:J52" si="10">H50-I50</f>
        <v>0</v>
      </c>
      <c r="K50" s="147"/>
    </row>
    <row r="51" spans="1:11" ht="26.25" customHeight="1" outlineLevel="1" x14ac:dyDescent="0.2">
      <c r="A51" s="132"/>
      <c r="B51" s="152"/>
      <c r="C51" s="39" t="s">
        <v>51</v>
      </c>
      <c r="D51" s="87" t="s">
        <v>25</v>
      </c>
      <c r="E51" s="87" t="s">
        <v>20</v>
      </c>
      <c r="F51" s="87" t="s">
        <v>28</v>
      </c>
      <c r="G51" s="87" t="s">
        <v>5</v>
      </c>
      <c r="H51" s="27">
        <v>10</v>
      </c>
      <c r="I51" s="29">
        <v>10</v>
      </c>
      <c r="J51" s="29">
        <f t="shared" si="10"/>
        <v>0</v>
      </c>
      <c r="K51" s="147"/>
    </row>
    <row r="52" spans="1:11" ht="26.25" customHeight="1" outlineLevel="1" thickBot="1" x14ac:dyDescent="0.25">
      <c r="A52" s="155"/>
      <c r="B52" s="153"/>
      <c r="C52" s="38" t="s">
        <v>51</v>
      </c>
      <c r="D52" s="30" t="s">
        <v>29</v>
      </c>
      <c r="E52" s="30" t="s">
        <v>20</v>
      </c>
      <c r="F52" s="90" t="s">
        <v>28</v>
      </c>
      <c r="G52" s="30" t="s">
        <v>3</v>
      </c>
      <c r="H52" s="31">
        <v>23.8</v>
      </c>
      <c r="I52" s="32">
        <v>23.8</v>
      </c>
      <c r="J52" s="32">
        <f t="shared" si="10"/>
        <v>0</v>
      </c>
      <c r="K52" s="143"/>
    </row>
    <row r="53" spans="1:11" ht="24.75" customHeight="1" x14ac:dyDescent="0.2">
      <c r="A53" s="131">
        <v>12</v>
      </c>
      <c r="B53" s="139" t="s">
        <v>87</v>
      </c>
      <c r="C53" s="22" t="s">
        <v>49</v>
      </c>
      <c r="D53" s="130"/>
      <c r="E53" s="130"/>
      <c r="F53" s="130"/>
      <c r="G53" s="130"/>
      <c r="H53" s="23">
        <f>SUM(H54:H57)</f>
        <v>9246.1</v>
      </c>
      <c r="I53" s="23">
        <f t="shared" ref="I53:J53" si="11">SUM(I54:I57)</f>
        <v>9086.1</v>
      </c>
      <c r="J53" s="23">
        <f t="shared" si="11"/>
        <v>160</v>
      </c>
      <c r="K53" s="25">
        <f>I53*100/H53</f>
        <v>98.269540671201909</v>
      </c>
    </row>
    <row r="54" spans="1:11" ht="24.75" customHeight="1" x14ac:dyDescent="0.2">
      <c r="A54" s="156"/>
      <c r="B54" s="140"/>
      <c r="C54" s="39" t="s">
        <v>51</v>
      </c>
      <c r="D54" s="87" t="s">
        <v>21</v>
      </c>
      <c r="E54" s="87" t="s">
        <v>20</v>
      </c>
      <c r="F54" s="87" t="s">
        <v>30</v>
      </c>
      <c r="G54" s="87" t="s">
        <v>12</v>
      </c>
      <c r="H54" s="27">
        <v>1695</v>
      </c>
      <c r="I54" s="29">
        <v>1535</v>
      </c>
      <c r="J54" s="29">
        <f>H54-I54</f>
        <v>160</v>
      </c>
      <c r="K54" s="142"/>
    </row>
    <row r="55" spans="1:11" ht="24.75" customHeight="1" x14ac:dyDescent="0.2">
      <c r="A55" s="156"/>
      <c r="B55" s="140"/>
      <c r="C55" s="39" t="s">
        <v>51</v>
      </c>
      <c r="D55" s="87" t="s">
        <v>23</v>
      </c>
      <c r="E55" s="87" t="s">
        <v>20</v>
      </c>
      <c r="F55" s="87" t="s">
        <v>30</v>
      </c>
      <c r="G55" s="87" t="s">
        <v>12</v>
      </c>
      <c r="H55" s="27">
        <v>6540</v>
      </c>
      <c r="I55" s="29">
        <v>6540</v>
      </c>
      <c r="J55" s="29">
        <f t="shared" ref="J55:J57" si="12">H55-I55</f>
        <v>0</v>
      </c>
      <c r="K55" s="147"/>
    </row>
    <row r="56" spans="1:11" ht="24.75" customHeight="1" x14ac:dyDescent="0.2">
      <c r="A56" s="157"/>
      <c r="B56" s="141"/>
      <c r="C56" s="39" t="s">
        <v>51</v>
      </c>
      <c r="D56" s="110" t="s">
        <v>23</v>
      </c>
      <c r="E56" s="110" t="s">
        <v>20</v>
      </c>
      <c r="F56" s="110" t="s">
        <v>30</v>
      </c>
      <c r="G56" s="110" t="s">
        <v>3</v>
      </c>
      <c r="H56" s="27">
        <v>245</v>
      </c>
      <c r="I56" s="29">
        <v>245</v>
      </c>
      <c r="J56" s="29">
        <f t="shared" si="12"/>
        <v>0</v>
      </c>
      <c r="K56" s="147"/>
    </row>
    <row r="57" spans="1:11" ht="24.75" customHeight="1" outlineLevel="1" thickBot="1" x14ac:dyDescent="0.25">
      <c r="A57" s="133"/>
      <c r="B57" s="165"/>
      <c r="C57" s="38" t="s">
        <v>51</v>
      </c>
      <c r="D57" s="30" t="s">
        <v>2</v>
      </c>
      <c r="E57" s="30" t="s">
        <v>20</v>
      </c>
      <c r="F57" s="30" t="s">
        <v>30</v>
      </c>
      <c r="G57" s="30" t="s">
        <v>4</v>
      </c>
      <c r="H57" s="120">
        <v>766.1</v>
      </c>
      <c r="I57" s="121">
        <v>766.1</v>
      </c>
      <c r="J57" s="32">
        <f t="shared" si="12"/>
        <v>0</v>
      </c>
      <c r="K57" s="143"/>
    </row>
    <row r="58" spans="1:11" ht="25.5" customHeight="1" x14ac:dyDescent="0.2">
      <c r="A58" s="154">
        <v>13</v>
      </c>
      <c r="B58" s="161" t="s">
        <v>88</v>
      </c>
      <c r="C58" s="22" t="s">
        <v>49</v>
      </c>
      <c r="D58" s="130"/>
      <c r="E58" s="130"/>
      <c r="F58" s="130"/>
      <c r="G58" s="130"/>
      <c r="H58" s="23">
        <f>SUM(H59:H63)</f>
        <v>112854.90000000001</v>
      </c>
      <c r="I58" s="23">
        <f t="shared" ref="I58:J58" si="13">SUM(I59:I63)</f>
        <v>89593.1</v>
      </c>
      <c r="J58" s="23">
        <f t="shared" si="13"/>
        <v>23261.800000000003</v>
      </c>
      <c r="K58" s="25">
        <f>I58*100/H58</f>
        <v>79.387868847520124</v>
      </c>
    </row>
    <row r="59" spans="1:11" ht="25.5" customHeight="1" outlineLevel="1" x14ac:dyDescent="0.2">
      <c r="A59" s="132"/>
      <c r="B59" s="152"/>
      <c r="C59" s="39" t="s">
        <v>51</v>
      </c>
      <c r="D59" s="110" t="s">
        <v>25</v>
      </c>
      <c r="E59" s="110" t="s">
        <v>20</v>
      </c>
      <c r="F59" s="110" t="s">
        <v>31</v>
      </c>
      <c r="G59" s="110" t="s">
        <v>5</v>
      </c>
      <c r="H59" s="27">
        <v>95324.3</v>
      </c>
      <c r="I59" s="117">
        <v>72062.5</v>
      </c>
      <c r="J59" s="29">
        <f t="shared" ref="J59:J63" si="14">H59-I59</f>
        <v>23261.800000000003</v>
      </c>
      <c r="K59" s="142"/>
    </row>
    <row r="60" spans="1:11" ht="41.25" customHeight="1" outlineLevel="1" x14ac:dyDescent="0.2">
      <c r="A60" s="132"/>
      <c r="B60" s="84" t="s">
        <v>104</v>
      </c>
      <c r="C60" s="39" t="s">
        <v>51</v>
      </c>
      <c r="D60" s="110" t="s">
        <v>25</v>
      </c>
      <c r="E60" s="110" t="s">
        <v>20</v>
      </c>
      <c r="F60" s="110" t="s">
        <v>103</v>
      </c>
      <c r="G60" s="110" t="s">
        <v>5</v>
      </c>
      <c r="H60" s="27">
        <v>14650.6</v>
      </c>
      <c r="I60" s="29">
        <v>14650.6</v>
      </c>
      <c r="J60" s="29">
        <f t="shared" si="14"/>
        <v>0</v>
      </c>
      <c r="K60" s="147"/>
    </row>
    <row r="61" spans="1:11" ht="33" customHeight="1" outlineLevel="1" x14ac:dyDescent="0.2">
      <c r="A61" s="132"/>
      <c r="B61" s="66" t="s">
        <v>134</v>
      </c>
      <c r="C61" s="39" t="s">
        <v>51</v>
      </c>
      <c r="D61" s="110" t="s">
        <v>25</v>
      </c>
      <c r="E61" s="110" t="s">
        <v>20</v>
      </c>
      <c r="F61" s="110" t="s">
        <v>140</v>
      </c>
      <c r="G61" s="110" t="s">
        <v>5</v>
      </c>
      <c r="H61" s="27">
        <v>480</v>
      </c>
      <c r="I61" s="29">
        <v>480</v>
      </c>
      <c r="J61" s="29">
        <f t="shared" si="14"/>
        <v>0</v>
      </c>
      <c r="K61" s="147"/>
    </row>
    <row r="62" spans="1:11" ht="26.25" customHeight="1" outlineLevel="1" x14ac:dyDescent="0.2">
      <c r="A62" s="132"/>
      <c r="B62" s="66" t="s">
        <v>138</v>
      </c>
      <c r="C62" s="39" t="s">
        <v>51</v>
      </c>
      <c r="D62" s="110" t="s">
        <v>25</v>
      </c>
      <c r="E62" s="110" t="s">
        <v>20</v>
      </c>
      <c r="F62" s="110" t="s">
        <v>141</v>
      </c>
      <c r="G62" s="110" t="s">
        <v>5</v>
      </c>
      <c r="H62" s="27">
        <v>1200</v>
      </c>
      <c r="I62" s="29">
        <v>1200</v>
      </c>
      <c r="J62" s="29">
        <f t="shared" si="14"/>
        <v>0</v>
      </c>
      <c r="K62" s="147"/>
    </row>
    <row r="63" spans="1:11" ht="30.75" customHeight="1" outlineLevel="1" thickBot="1" x14ac:dyDescent="0.25">
      <c r="A63" s="155"/>
      <c r="B63" s="66" t="s">
        <v>139</v>
      </c>
      <c r="C63" s="39" t="s">
        <v>51</v>
      </c>
      <c r="D63" s="110" t="s">
        <v>25</v>
      </c>
      <c r="E63" s="110" t="s">
        <v>20</v>
      </c>
      <c r="F63" s="108" t="s">
        <v>142</v>
      </c>
      <c r="G63" s="110" t="s">
        <v>5</v>
      </c>
      <c r="H63" s="41">
        <v>1200</v>
      </c>
      <c r="I63" s="42">
        <v>1200</v>
      </c>
      <c r="J63" s="42">
        <f t="shared" si="14"/>
        <v>0</v>
      </c>
      <c r="K63" s="143"/>
    </row>
    <row r="64" spans="1:11" ht="56.25" customHeight="1" outlineLevel="1" x14ac:dyDescent="0.2">
      <c r="A64" s="154">
        <v>14</v>
      </c>
      <c r="B64" s="93" t="s">
        <v>66</v>
      </c>
      <c r="C64" s="22" t="s">
        <v>49</v>
      </c>
      <c r="D64" s="55"/>
      <c r="E64" s="55"/>
      <c r="F64" s="62"/>
      <c r="G64" s="55"/>
      <c r="H64" s="56">
        <f>SUM(H65:H72)</f>
        <v>605166.29999999993</v>
      </c>
      <c r="I64" s="56">
        <f>SUM(I65:I72)</f>
        <v>324529.40000000002</v>
      </c>
      <c r="J64" s="56">
        <f>SUM(J65:J72)</f>
        <v>280636.90000000002</v>
      </c>
      <c r="K64" s="25">
        <f>I64*100/H64</f>
        <v>53.62648250571786</v>
      </c>
    </row>
    <row r="65" spans="1:11" ht="25.5" customHeight="1" outlineLevel="1" x14ac:dyDescent="0.2">
      <c r="A65" s="132"/>
      <c r="B65" s="162" t="s">
        <v>66</v>
      </c>
      <c r="C65" s="94" t="s">
        <v>50</v>
      </c>
      <c r="D65" s="87" t="s">
        <v>23</v>
      </c>
      <c r="E65" s="87" t="s">
        <v>1</v>
      </c>
      <c r="F65" s="67" t="s">
        <v>98</v>
      </c>
      <c r="G65" s="87" t="s">
        <v>22</v>
      </c>
      <c r="H65" s="27">
        <v>525263.6</v>
      </c>
      <c r="I65" s="29">
        <v>251636.6</v>
      </c>
      <c r="J65" s="27">
        <f t="shared" ref="J65:J72" si="15">H65-I65</f>
        <v>273627</v>
      </c>
      <c r="K65" s="63"/>
    </row>
    <row r="66" spans="1:11" ht="33" customHeight="1" outlineLevel="1" x14ac:dyDescent="0.2">
      <c r="A66" s="132"/>
      <c r="B66" s="163"/>
      <c r="C66" s="94" t="s">
        <v>51</v>
      </c>
      <c r="D66" s="87" t="s">
        <v>23</v>
      </c>
      <c r="E66" s="87" t="s">
        <v>20</v>
      </c>
      <c r="F66" s="67" t="s">
        <v>98</v>
      </c>
      <c r="G66" s="87" t="s">
        <v>3</v>
      </c>
      <c r="H66" s="27">
        <v>43718.8</v>
      </c>
      <c r="I66" s="117">
        <v>36735</v>
      </c>
      <c r="J66" s="27">
        <f t="shared" si="15"/>
        <v>6983.8000000000029</v>
      </c>
      <c r="K66" s="63"/>
    </row>
    <row r="67" spans="1:11" ht="78" customHeight="1" outlineLevel="1" x14ac:dyDescent="0.2">
      <c r="A67" s="132"/>
      <c r="B67" s="66" t="s">
        <v>143</v>
      </c>
      <c r="C67" s="94" t="s">
        <v>51</v>
      </c>
      <c r="D67" s="87" t="s">
        <v>23</v>
      </c>
      <c r="E67" s="87" t="s">
        <v>20</v>
      </c>
      <c r="F67" s="67" t="s">
        <v>144</v>
      </c>
      <c r="G67" s="87" t="s">
        <v>12</v>
      </c>
      <c r="H67" s="27">
        <v>328</v>
      </c>
      <c r="I67" s="29">
        <v>303.3</v>
      </c>
      <c r="J67" s="27">
        <f t="shared" si="15"/>
        <v>24.699999999999989</v>
      </c>
      <c r="K67" s="63"/>
    </row>
    <row r="68" spans="1:11" ht="27.75" customHeight="1" outlineLevel="1" x14ac:dyDescent="0.2">
      <c r="A68" s="132"/>
      <c r="B68" s="66" t="s">
        <v>134</v>
      </c>
      <c r="C68" s="112" t="s">
        <v>51</v>
      </c>
      <c r="D68" s="110" t="s">
        <v>23</v>
      </c>
      <c r="E68" s="110" t="s">
        <v>20</v>
      </c>
      <c r="F68" s="67" t="s">
        <v>145</v>
      </c>
      <c r="G68" s="110" t="s">
        <v>3</v>
      </c>
      <c r="H68" s="27">
        <v>6435.2</v>
      </c>
      <c r="I68" s="29">
        <v>6435.2</v>
      </c>
      <c r="J68" s="27">
        <f t="shared" si="15"/>
        <v>0</v>
      </c>
      <c r="K68" s="63"/>
    </row>
    <row r="69" spans="1:11" ht="51" customHeight="1" outlineLevel="1" x14ac:dyDescent="0.2">
      <c r="A69" s="132"/>
      <c r="B69" s="66" t="s">
        <v>146</v>
      </c>
      <c r="C69" s="112" t="s">
        <v>51</v>
      </c>
      <c r="D69" s="110" t="s">
        <v>23</v>
      </c>
      <c r="E69" s="110" t="s">
        <v>20</v>
      </c>
      <c r="F69" s="67" t="s">
        <v>147</v>
      </c>
      <c r="G69" s="110" t="s">
        <v>3</v>
      </c>
      <c r="H69" s="27">
        <v>1336.4</v>
      </c>
      <c r="I69" s="29">
        <v>1336.4</v>
      </c>
      <c r="J69" s="27">
        <f t="shared" si="15"/>
        <v>0</v>
      </c>
      <c r="K69" s="63"/>
    </row>
    <row r="70" spans="1:11" ht="94.5" customHeight="1" outlineLevel="1" x14ac:dyDescent="0.2">
      <c r="A70" s="132"/>
      <c r="B70" s="66" t="s">
        <v>148</v>
      </c>
      <c r="C70" s="112" t="s">
        <v>51</v>
      </c>
      <c r="D70" s="110" t="s">
        <v>23</v>
      </c>
      <c r="E70" s="110" t="s">
        <v>20</v>
      </c>
      <c r="F70" s="67" t="s">
        <v>149</v>
      </c>
      <c r="G70" s="110" t="s">
        <v>3</v>
      </c>
      <c r="H70" s="27">
        <v>21556.7</v>
      </c>
      <c r="I70" s="29">
        <v>21556.7</v>
      </c>
      <c r="J70" s="27">
        <f t="shared" si="15"/>
        <v>0</v>
      </c>
      <c r="K70" s="63"/>
    </row>
    <row r="71" spans="1:11" ht="89.25" outlineLevel="1" x14ac:dyDescent="0.2">
      <c r="A71" s="132"/>
      <c r="B71" s="66" t="s">
        <v>110</v>
      </c>
      <c r="C71" s="39" t="s">
        <v>51</v>
      </c>
      <c r="D71" s="87" t="s">
        <v>23</v>
      </c>
      <c r="E71" s="87" t="s">
        <v>20</v>
      </c>
      <c r="F71" s="67" t="s">
        <v>109</v>
      </c>
      <c r="G71" s="87" t="s">
        <v>3</v>
      </c>
      <c r="H71" s="27">
        <v>2791.9</v>
      </c>
      <c r="I71" s="29">
        <v>2791.9</v>
      </c>
      <c r="J71" s="27">
        <f t="shared" si="15"/>
        <v>0</v>
      </c>
      <c r="K71" s="63"/>
    </row>
    <row r="72" spans="1:11" ht="69" customHeight="1" outlineLevel="1" thickBot="1" x14ac:dyDescent="0.25">
      <c r="A72" s="92"/>
      <c r="B72" s="65" t="s">
        <v>111</v>
      </c>
      <c r="C72" s="39" t="s">
        <v>51</v>
      </c>
      <c r="D72" s="86" t="s">
        <v>23</v>
      </c>
      <c r="E72" s="86" t="s">
        <v>20</v>
      </c>
      <c r="F72" s="71" t="s">
        <v>126</v>
      </c>
      <c r="G72" s="86" t="s">
        <v>12</v>
      </c>
      <c r="H72" s="41">
        <v>3735.7</v>
      </c>
      <c r="I72" s="42">
        <v>3734.3</v>
      </c>
      <c r="J72" s="27">
        <f t="shared" si="15"/>
        <v>1.3999999999996362</v>
      </c>
      <c r="K72" s="97"/>
    </row>
    <row r="73" spans="1:11" ht="29.25" customHeight="1" x14ac:dyDescent="0.2">
      <c r="A73" s="154">
        <v>15</v>
      </c>
      <c r="B73" s="139" t="s">
        <v>89</v>
      </c>
      <c r="C73" s="22" t="s">
        <v>49</v>
      </c>
      <c r="D73" s="130"/>
      <c r="E73" s="130"/>
      <c r="F73" s="130"/>
      <c r="G73" s="130"/>
      <c r="H73" s="23">
        <f>SUM(H74:H80)</f>
        <v>10412.800000000001</v>
      </c>
      <c r="I73" s="23">
        <f>SUM(I74:I80)</f>
        <v>10412.800000000001</v>
      </c>
      <c r="J73" s="23">
        <f>SUM(J74:J80)</f>
        <v>0</v>
      </c>
      <c r="K73" s="25">
        <f>I73*100/H73</f>
        <v>100</v>
      </c>
    </row>
    <row r="74" spans="1:11" ht="24" customHeight="1" x14ac:dyDescent="0.2">
      <c r="A74" s="132"/>
      <c r="B74" s="160"/>
      <c r="C74" s="172" t="s">
        <v>59</v>
      </c>
      <c r="D74" s="87" t="s">
        <v>25</v>
      </c>
      <c r="E74" s="87" t="s">
        <v>10</v>
      </c>
      <c r="F74" s="87" t="s">
        <v>32</v>
      </c>
      <c r="G74" s="87" t="s">
        <v>5</v>
      </c>
      <c r="H74" s="27">
        <v>385.9</v>
      </c>
      <c r="I74" s="29">
        <v>385.9</v>
      </c>
      <c r="J74" s="29">
        <f t="shared" ref="J74" si="16">H74-I74</f>
        <v>0</v>
      </c>
      <c r="K74" s="63"/>
    </row>
    <row r="75" spans="1:11" ht="24" customHeight="1" outlineLevel="1" x14ac:dyDescent="0.2">
      <c r="A75" s="132"/>
      <c r="B75" s="141"/>
      <c r="C75" s="174"/>
      <c r="D75" s="85" t="s">
        <v>33</v>
      </c>
      <c r="E75" s="85" t="s">
        <v>10</v>
      </c>
      <c r="F75" s="85" t="s">
        <v>32</v>
      </c>
      <c r="G75" s="85" t="s">
        <v>5</v>
      </c>
      <c r="H75" s="47">
        <v>250</v>
      </c>
      <c r="I75" s="48">
        <v>250</v>
      </c>
      <c r="J75" s="48">
        <f t="shared" ref="J75:J79" si="17">H75-I75</f>
        <v>0</v>
      </c>
      <c r="K75" s="147"/>
    </row>
    <row r="76" spans="1:11" ht="27.75" customHeight="1" outlineLevel="1" x14ac:dyDescent="0.2">
      <c r="A76" s="132"/>
      <c r="B76" s="111" t="s">
        <v>134</v>
      </c>
      <c r="C76" s="172" t="s">
        <v>59</v>
      </c>
      <c r="D76" s="107" t="s">
        <v>33</v>
      </c>
      <c r="E76" s="107" t="s">
        <v>10</v>
      </c>
      <c r="F76" s="107" t="s">
        <v>150</v>
      </c>
      <c r="G76" s="107" t="s">
        <v>5</v>
      </c>
      <c r="H76" s="47">
        <v>800</v>
      </c>
      <c r="I76" s="48">
        <v>800</v>
      </c>
      <c r="J76" s="48">
        <f t="shared" si="17"/>
        <v>0</v>
      </c>
      <c r="K76" s="147"/>
    </row>
    <row r="77" spans="1:11" ht="42.75" customHeight="1" outlineLevel="1" x14ac:dyDescent="0.2">
      <c r="A77" s="132"/>
      <c r="B77" s="111" t="s">
        <v>151</v>
      </c>
      <c r="C77" s="176"/>
      <c r="D77" s="107" t="s">
        <v>33</v>
      </c>
      <c r="E77" s="107" t="s">
        <v>10</v>
      </c>
      <c r="F77" s="107" t="s">
        <v>153</v>
      </c>
      <c r="G77" s="107" t="s">
        <v>152</v>
      </c>
      <c r="H77" s="47">
        <v>2875</v>
      </c>
      <c r="I77" s="48">
        <v>2875</v>
      </c>
      <c r="J77" s="48">
        <f t="shared" si="17"/>
        <v>0</v>
      </c>
      <c r="K77" s="147"/>
    </row>
    <row r="78" spans="1:11" ht="54.75" customHeight="1" outlineLevel="1" x14ac:dyDescent="0.2">
      <c r="A78" s="132"/>
      <c r="B78" s="111" t="s">
        <v>154</v>
      </c>
      <c r="C78" s="174"/>
      <c r="D78" s="107" t="s">
        <v>25</v>
      </c>
      <c r="E78" s="107" t="s">
        <v>10</v>
      </c>
      <c r="F78" s="107" t="s">
        <v>155</v>
      </c>
      <c r="G78" s="107" t="s">
        <v>5</v>
      </c>
      <c r="H78" s="47">
        <v>3838</v>
      </c>
      <c r="I78" s="48">
        <v>3838</v>
      </c>
      <c r="J78" s="48">
        <f t="shared" si="17"/>
        <v>0</v>
      </c>
      <c r="K78" s="147"/>
    </row>
    <row r="79" spans="1:11" ht="26.25" customHeight="1" outlineLevel="1" x14ac:dyDescent="0.2">
      <c r="A79" s="132"/>
      <c r="B79" s="40" t="s">
        <v>90</v>
      </c>
      <c r="C79" s="175" t="s">
        <v>59</v>
      </c>
      <c r="D79" s="87" t="s">
        <v>33</v>
      </c>
      <c r="E79" s="87" t="s">
        <v>10</v>
      </c>
      <c r="F79" s="87" t="s">
        <v>34</v>
      </c>
      <c r="G79" s="87" t="s">
        <v>3</v>
      </c>
      <c r="H79" s="27">
        <v>1881.7</v>
      </c>
      <c r="I79" s="29">
        <v>1881.7</v>
      </c>
      <c r="J79" s="29">
        <f t="shared" si="17"/>
        <v>0</v>
      </c>
      <c r="K79" s="147"/>
    </row>
    <row r="80" spans="1:11" ht="38.25" customHeight="1" outlineLevel="1" thickBot="1" x14ac:dyDescent="0.25">
      <c r="A80" s="132"/>
      <c r="B80" s="68" t="s">
        <v>113</v>
      </c>
      <c r="C80" s="175"/>
      <c r="D80" s="87" t="s">
        <v>33</v>
      </c>
      <c r="E80" s="87" t="s">
        <v>10</v>
      </c>
      <c r="F80" s="87" t="s">
        <v>112</v>
      </c>
      <c r="G80" s="87" t="s">
        <v>3</v>
      </c>
      <c r="H80" s="27">
        <v>382.2</v>
      </c>
      <c r="I80" s="29">
        <v>382.2</v>
      </c>
      <c r="J80" s="29">
        <f t="shared" ref="J80" si="18">H80-I80</f>
        <v>0</v>
      </c>
      <c r="K80" s="147"/>
    </row>
    <row r="81" spans="1:11" ht="33" customHeight="1" x14ac:dyDescent="0.2">
      <c r="A81" s="131">
        <v>16</v>
      </c>
      <c r="B81" s="161" t="s">
        <v>91</v>
      </c>
      <c r="C81" s="22" t="s">
        <v>49</v>
      </c>
      <c r="D81" s="130"/>
      <c r="E81" s="130"/>
      <c r="F81" s="130"/>
      <c r="G81" s="130"/>
      <c r="H81" s="23">
        <f>SUM(H82:H86)</f>
        <v>302462.7</v>
      </c>
      <c r="I81" s="23">
        <f>SUM(I82:I86)</f>
        <v>277088.90000000002</v>
      </c>
      <c r="J81" s="23">
        <f>SUM(J82:J86)</f>
        <v>25373.799999999988</v>
      </c>
      <c r="K81" s="25">
        <f>I81*100/H81</f>
        <v>91.610932521596894</v>
      </c>
    </row>
    <row r="82" spans="1:11" ht="41.25" customHeight="1" x14ac:dyDescent="0.2">
      <c r="A82" s="168"/>
      <c r="B82" s="152"/>
      <c r="C82" s="110" t="s">
        <v>59</v>
      </c>
      <c r="D82" s="87" t="s">
        <v>36</v>
      </c>
      <c r="E82" s="87" t="s">
        <v>10</v>
      </c>
      <c r="F82" s="87" t="s">
        <v>35</v>
      </c>
      <c r="G82" s="87" t="s">
        <v>5</v>
      </c>
      <c r="H82" s="82">
        <v>263512.8</v>
      </c>
      <c r="I82" s="82">
        <v>259762.5</v>
      </c>
      <c r="J82" s="29">
        <f t="shared" ref="J82:J84" si="19">H82-I82</f>
        <v>3750.2999999999884</v>
      </c>
      <c r="K82" s="79"/>
    </row>
    <row r="83" spans="1:11" ht="29.25" customHeight="1" x14ac:dyDescent="0.2">
      <c r="A83" s="168"/>
      <c r="B83" s="160"/>
      <c r="C83" s="110" t="s">
        <v>50</v>
      </c>
      <c r="D83" s="87" t="s">
        <v>36</v>
      </c>
      <c r="E83" s="87" t="s">
        <v>10</v>
      </c>
      <c r="F83" s="87" t="s">
        <v>35</v>
      </c>
      <c r="G83" s="87" t="s">
        <v>3</v>
      </c>
      <c r="H83" s="82">
        <v>20</v>
      </c>
      <c r="I83" s="82">
        <v>20</v>
      </c>
      <c r="J83" s="29">
        <f t="shared" si="19"/>
        <v>0</v>
      </c>
      <c r="K83" s="79"/>
    </row>
    <row r="84" spans="1:11" ht="40.5" customHeight="1" x14ac:dyDescent="0.2">
      <c r="A84" s="132"/>
      <c r="B84" s="40" t="s">
        <v>134</v>
      </c>
      <c r="C84" s="108" t="s">
        <v>59</v>
      </c>
      <c r="D84" s="110" t="s">
        <v>36</v>
      </c>
      <c r="E84" s="110" t="s">
        <v>10</v>
      </c>
      <c r="F84" s="110" t="s">
        <v>156</v>
      </c>
      <c r="G84" s="110" t="s">
        <v>5</v>
      </c>
      <c r="H84" s="82">
        <v>2205.1999999999998</v>
      </c>
      <c r="I84" s="82">
        <v>2205.1999999999998</v>
      </c>
      <c r="J84" s="29">
        <f t="shared" si="19"/>
        <v>0</v>
      </c>
      <c r="K84" s="79"/>
    </row>
    <row r="85" spans="1:11" ht="46.5" customHeight="1" outlineLevel="1" x14ac:dyDescent="0.2">
      <c r="A85" s="157"/>
      <c r="B85" s="83" t="s">
        <v>127</v>
      </c>
      <c r="C85" s="94" t="s">
        <v>59</v>
      </c>
      <c r="D85" s="87" t="s">
        <v>36</v>
      </c>
      <c r="E85" s="87" t="s">
        <v>10</v>
      </c>
      <c r="F85" s="87" t="s">
        <v>128</v>
      </c>
      <c r="G85" s="87" t="s">
        <v>5</v>
      </c>
      <c r="H85" s="116">
        <v>36316.400000000001</v>
      </c>
      <c r="I85" s="29">
        <v>14692.9</v>
      </c>
      <c r="J85" s="29">
        <f t="shared" ref="J85:J86" si="20">H85-I85</f>
        <v>21623.5</v>
      </c>
      <c r="K85" s="148"/>
    </row>
    <row r="86" spans="1:11" ht="72.75" customHeight="1" outlineLevel="1" thickBot="1" x14ac:dyDescent="0.25">
      <c r="A86" s="157"/>
      <c r="B86" s="50" t="s">
        <v>100</v>
      </c>
      <c r="C86" s="94" t="s">
        <v>59</v>
      </c>
      <c r="D86" s="87" t="s">
        <v>36</v>
      </c>
      <c r="E86" s="87" t="s">
        <v>10</v>
      </c>
      <c r="F86" s="87" t="s">
        <v>99</v>
      </c>
      <c r="G86" s="87" t="s">
        <v>5</v>
      </c>
      <c r="H86" s="27">
        <v>408.3</v>
      </c>
      <c r="I86" s="29">
        <v>408.3</v>
      </c>
      <c r="J86" s="29">
        <f t="shared" si="20"/>
        <v>0</v>
      </c>
      <c r="K86" s="148"/>
    </row>
    <row r="87" spans="1:11" ht="27.75" customHeight="1" x14ac:dyDescent="0.2">
      <c r="A87" s="131">
        <v>17</v>
      </c>
      <c r="B87" s="139" t="s">
        <v>92</v>
      </c>
      <c r="C87" s="22" t="s">
        <v>49</v>
      </c>
      <c r="D87" s="130"/>
      <c r="E87" s="130"/>
      <c r="F87" s="130"/>
      <c r="G87" s="130"/>
      <c r="H87" s="23">
        <f>SUM(H88:H90)</f>
        <v>5065</v>
      </c>
      <c r="I87" s="23">
        <f t="shared" ref="I87:J87" si="21">SUM(I88:I90)</f>
        <v>5065</v>
      </c>
      <c r="J87" s="23">
        <f t="shared" si="21"/>
        <v>0</v>
      </c>
      <c r="K87" s="25">
        <f>I87*100/H87</f>
        <v>100</v>
      </c>
    </row>
    <row r="88" spans="1:11" ht="48" customHeight="1" x14ac:dyDescent="0.2">
      <c r="A88" s="168"/>
      <c r="B88" s="160"/>
      <c r="C88" s="98" t="s">
        <v>59</v>
      </c>
      <c r="D88" s="98" t="s">
        <v>33</v>
      </c>
      <c r="E88" s="98" t="s">
        <v>10</v>
      </c>
      <c r="F88" s="98" t="s">
        <v>37</v>
      </c>
      <c r="G88" s="98" t="s">
        <v>3</v>
      </c>
      <c r="H88" s="27">
        <v>105</v>
      </c>
      <c r="I88" s="29">
        <v>105</v>
      </c>
      <c r="J88" s="29">
        <f t="shared" ref="J88:J89" si="22">H88-I88</f>
        <v>0</v>
      </c>
      <c r="K88" s="148"/>
    </row>
    <row r="89" spans="1:11" ht="33.75" customHeight="1" outlineLevel="1" x14ac:dyDescent="0.2">
      <c r="A89" s="156"/>
      <c r="B89" s="140"/>
      <c r="C89" s="39" t="s">
        <v>51</v>
      </c>
      <c r="D89" s="98" t="s">
        <v>21</v>
      </c>
      <c r="E89" s="98" t="s">
        <v>20</v>
      </c>
      <c r="F89" s="98" t="s">
        <v>37</v>
      </c>
      <c r="G89" s="98" t="s">
        <v>3</v>
      </c>
      <c r="H89" s="27">
        <v>4044</v>
      </c>
      <c r="I89" s="29">
        <v>4044</v>
      </c>
      <c r="J89" s="29">
        <f t="shared" si="22"/>
        <v>0</v>
      </c>
      <c r="K89" s="148"/>
    </row>
    <row r="90" spans="1:11" ht="33.75" customHeight="1" outlineLevel="1" thickBot="1" x14ac:dyDescent="0.25">
      <c r="A90" s="133"/>
      <c r="B90" s="165"/>
      <c r="C90" s="38" t="s">
        <v>51</v>
      </c>
      <c r="D90" s="30" t="s">
        <v>23</v>
      </c>
      <c r="E90" s="30" t="s">
        <v>20</v>
      </c>
      <c r="F90" s="30" t="s">
        <v>37</v>
      </c>
      <c r="G90" s="30" t="s">
        <v>3</v>
      </c>
      <c r="H90" s="31">
        <v>916</v>
      </c>
      <c r="I90" s="32">
        <v>916</v>
      </c>
      <c r="J90" s="32">
        <f t="shared" ref="J90" si="23">H90-I90</f>
        <v>0</v>
      </c>
      <c r="K90" s="149"/>
    </row>
    <row r="91" spans="1:11" ht="29.25" customHeight="1" x14ac:dyDescent="0.2">
      <c r="A91" s="154">
        <v>18</v>
      </c>
      <c r="B91" s="161" t="s">
        <v>93</v>
      </c>
      <c r="C91" s="22" t="s">
        <v>49</v>
      </c>
      <c r="D91" s="130"/>
      <c r="E91" s="130"/>
      <c r="F91" s="130"/>
      <c r="G91" s="130"/>
      <c r="H91" s="23">
        <f>SUM(H92:H93)</f>
        <v>1633.7</v>
      </c>
      <c r="I91" s="23">
        <f>SUM(I92:I93)</f>
        <v>1633.7</v>
      </c>
      <c r="J91" s="23">
        <f>SUM(J92:J93)</f>
        <v>0</v>
      </c>
      <c r="K91" s="25">
        <f>I91*100/H91</f>
        <v>100</v>
      </c>
    </row>
    <row r="92" spans="1:11" ht="25.5" customHeight="1" outlineLevel="1" x14ac:dyDescent="0.2">
      <c r="A92" s="132"/>
      <c r="B92" s="152"/>
      <c r="C92" s="39" t="s">
        <v>51</v>
      </c>
      <c r="D92" s="87" t="s">
        <v>25</v>
      </c>
      <c r="E92" s="87" t="s">
        <v>20</v>
      </c>
      <c r="F92" s="87" t="s">
        <v>38</v>
      </c>
      <c r="G92" s="87" t="s">
        <v>5</v>
      </c>
      <c r="H92" s="27">
        <v>260</v>
      </c>
      <c r="I92" s="29">
        <v>260</v>
      </c>
      <c r="J92" s="29">
        <f>H92-I92</f>
        <v>0</v>
      </c>
      <c r="K92" s="142"/>
    </row>
    <row r="93" spans="1:11" ht="25.5" customHeight="1" outlineLevel="1" thickBot="1" x14ac:dyDescent="0.25">
      <c r="A93" s="132"/>
      <c r="B93" s="160"/>
      <c r="C93" s="94" t="s">
        <v>50</v>
      </c>
      <c r="D93" s="87" t="s">
        <v>16</v>
      </c>
      <c r="E93" s="87" t="s">
        <v>1</v>
      </c>
      <c r="F93" s="87" t="s">
        <v>38</v>
      </c>
      <c r="G93" s="87" t="s">
        <v>3</v>
      </c>
      <c r="H93" s="27">
        <v>1373.7</v>
      </c>
      <c r="I93" s="29">
        <v>1373.7</v>
      </c>
      <c r="J93" s="29">
        <f t="shared" ref="J93" si="24">H93-I93</f>
        <v>0</v>
      </c>
      <c r="K93" s="147"/>
    </row>
    <row r="94" spans="1:11" ht="30" customHeight="1" x14ac:dyDescent="0.2">
      <c r="A94" s="131">
        <v>19</v>
      </c>
      <c r="B94" s="161" t="s">
        <v>94</v>
      </c>
      <c r="C94" s="22" t="s">
        <v>49</v>
      </c>
      <c r="D94" s="130"/>
      <c r="E94" s="130"/>
      <c r="F94" s="130"/>
      <c r="G94" s="130"/>
      <c r="H94" s="23">
        <f>SUM(H95:H99)</f>
        <v>14844.9</v>
      </c>
      <c r="I94" s="23">
        <f>SUM(I95:I99)</f>
        <v>14551.9</v>
      </c>
      <c r="J94" s="23">
        <f>SUM(J95:J99)</f>
        <v>293.00000000000023</v>
      </c>
      <c r="K94" s="61">
        <f>I94*100/H94</f>
        <v>98.026258176208671</v>
      </c>
    </row>
    <row r="95" spans="1:11" ht="40.5" customHeight="1" x14ac:dyDescent="0.2">
      <c r="A95" s="168"/>
      <c r="B95" s="152"/>
      <c r="C95" s="107" t="s">
        <v>59</v>
      </c>
      <c r="D95" s="87" t="s">
        <v>36</v>
      </c>
      <c r="E95" s="87" t="s">
        <v>10</v>
      </c>
      <c r="F95" s="87" t="s">
        <v>39</v>
      </c>
      <c r="G95" s="87" t="s">
        <v>5</v>
      </c>
      <c r="H95" s="27">
        <v>40</v>
      </c>
      <c r="I95" s="29">
        <v>40</v>
      </c>
      <c r="J95" s="29">
        <f>H95-I95</f>
        <v>0</v>
      </c>
      <c r="K95" s="79"/>
    </row>
    <row r="96" spans="1:11" ht="24.75" customHeight="1" outlineLevel="1" x14ac:dyDescent="0.2">
      <c r="A96" s="156"/>
      <c r="B96" s="152"/>
      <c r="C96" s="177" t="s">
        <v>51</v>
      </c>
      <c r="D96" s="87" t="s">
        <v>21</v>
      </c>
      <c r="E96" s="87" t="s">
        <v>20</v>
      </c>
      <c r="F96" s="87" t="s">
        <v>39</v>
      </c>
      <c r="G96" s="87" t="s">
        <v>3</v>
      </c>
      <c r="H96" s="27">
        <v>8839.9</v>
      </c>
      <c r="I96" s="29">
        <v>8839.9</v>
      </c>
      <c r="J96" s="29">
        <f t="shared" ref="J96:J97" si="25">H96-I96</f>
        <v>0</v>
      </c>
      <c r="K96" s="150"/>
    </row>
    <row r="97" spans="1:43" ht="24.75" customHeight="1" outlineLevel="1" x14ac:dyDescent="0.2">
      <c r="A97" s="156"/>
      <c r="B97" s="152"/>
      <c r="C97" s="178"/>
      <c r="D97" s="87" t="s">
        <v>23</v>
      </c>
      <c r="E97" s="87" t="s">
        <v>20</v>
      </c>
      <c r="F97" s="87" t="s">
        <v>39</v>
      </c>
      <c r="G97" s="87" t="s">
        <v>3</v>
      </c>
      <c r="H97" s="116">
        <v>5013.6000000000004</v>
      </c>
      <c r="I97" s="29">
        <v>4720.8</v>
      </c>
      <c r="J97" s="29">
        <f t="shared" si="25"/>
        <v>292.80000000000018</v>
      </c>
      <c r="K97" s="150"/>
    </row>
    <row r="98" spans="1:43" ht="24.75" customHeight="1" outlineLevel="1" x14ac:dyDescent="0.2">
      <c r="A98" s="157"/>
      <c r="B98" s="160"/>
      <c r="C98" s="112" t="s">
        <v>50</v>
      </c>
      <c r="D98" s="110" t="s">
        <v>40</v>
      </c>
      <c r="E98" s="110" t="s">
        <v>1</v>
      </c>
      <c r="F98" s="110" t="s">
        <v>39</v>
      </c>
      <c r="G98" s="110" t="s">
        <v>3</v>
      </c>
      <c r="H98" s="27">
        <v>194.8</v>
      </c>
      <c r="I98" s="29">
        <v>194.8</v>
      </c>
      <c r="J98" s="29">
        <f t="shared" ref="J98:J99" si="26">H98-I98</f>
        <v>0</v>
      </c>
      <c r="K98" s="150"/>
    </row>
    <row r="99" spans="1:43" ht="53.25" customHeight="1" outlineLevel="1" thickBot="1" x14ac:dyDescent="0.25">
      <c r="A99" s="133"/>
      <c r="B99" s="123" t="s">
        <v>157</v>
      </c>
      <c r="C99" s="122" t="s">
        <v>51</v>
      </c>
      <c r="D99" s="109" t="s">
        <v>23</v>
      </c>
      <c r="E99" s="109" t="s">
        <v>20</v>
      </c>
      <c r="F99" s="109" t="s">
        <v>158</v>
      </c>
      <c r="G99" s="109" t="s">
        <v>3</v>
      </c>
      <c r="H99" s="33">
        <v>756.6</v>
      </c>
      <c r="I99" s="34">
        <v>756.4</v>
      </c>
      <c r="J99" s="34">
        <f t="shared" si="26"/>
        <v>0.20000000000004547</v>
      </c>
      <c r="K99" s="151"/>
    </row>
    <row r="100" spans="1:43" ht="24.75" customHeight="1" x14ac:dyDescent="0.2">
      <c r="A100" s="154">
        <v>19</v>
      </c>
      <c r="B100" s="161" t="s">
        <v>95</v>
      </c>
      <c r="C100" s="22" t="s">
        <v>49</v>
      </c>
      <c r="D100" s="130"/>
      <c r="E100" s="130"/>
      <c r="F100" s="130"/>
      <c r="G100" s="130"/>
      <c r="H100" s="23">
        <f>SUM(H101:H105)</f>
        <v>41889</v>
      </c>
      <c r="I100" s="23">
        <f>SUM(I101:I105)</f>
        <v>41889</v>
      </c>
      <c r="J100" s="23">
        <f>SUM(J101:J105)</f>
        <v>0</v>
      </c>
      <c r="K100" s="25">
        <f>I100*100/H100</f>
        <v>100</v>
      </c>
    </row>
    <row r="101" spans="1:43" ht="21.75" customHeight="1" outlineLevel="1" x14ac:dyDescent="0.2">
      <c r="A101" s="132"/>
      <c r="B101" s="152"/>
      <c r="C101" s="177" t="s">
        <v>51</v>
      </c>
      <c r="D101" s="87" t="s">
        <v>21</v>
      </c>
      <c r="E101" s="87" t="s">
        <v>20</v>
      </c>
      <c r="F101" s="87" t="s">
        <v>41</v>
      </c>
      <c r="G101" s="87" t="s">
        <v>3</v>
      </c>
      <c r="H101" s="27">
        <v>15126</v>
      </c>
      <c r="I101" s="29">
        <v>15126</v>
      </c>
      <c r="J101" s="27">
        <f>H101-I101</f>
        <v>0</v>
      </c>
      <c r="K101" s="147"/>
    </row>
    <row r="102" spans="1:43" ht="21.75" customHeight="1" outlineLevel="1" x14ac:dyDescent="0.2">
      <c r="A102" s="132"/>
      <c r="B102" s="152"/>
      <c r="C102" s="178"/>
      <c r="D102" s="87" t="s">
        <v>23</v>
      </c>
      <c r="E102" s="87" t="s">
        <v>20</v>
      </c>
      <c r="F102" s="87" t="s">
        <v>41</v>
      </c>
      <c r="G102" s="87" t="s">
        <v>3</v>
      </c>
      <c r="H102" s="27">
        <v>26465.1</v>
      </c>
      <c r="I102" s="29">
        <v>26465.1</v>
      </c>
      <c r="J102" s="27">
        <f t="shared" ref="J102" si="27">H102-I102</f>
        <v>0</v>
      </c>
      <c r="K102" s="147"/>
    </row>
    <row r="103" spans="1:43" ht="21.75" customHeight="1" outlineLevel="1" x14ac:dyDescent="0.2">
      <c r="A103" s="132"/>
      <c r="B103" s="152"/>
      <c r="C103" s="178"/>
      <c r="D103" s="87" t="s">
        <v>25</v>
      </c>
      <c r="E103" s="87" t="s">
        <v>20</v>
      </c>
      <c r="F103" s="87" t="s">
        <v>41</v>
      </c>
      <c r="G103" s="87" t="s">
        <v>5</v>
      </c>
      <c r="H103" s="27">
        <v>115.9</v>
      </c>
      <c r="I103" s="29">
        <v>115.9</v>
      </c>
      <c r="J103" s="27">
        <f t="shared" ref="J103" si="28">H103-I103</f>
        <v>0</v>
      </c>
      <c r="K103" s="147"/>
    </row>
    <row r="104" spans="1:43" ht="21.75" customHeight="1" outlineLevel="1" x14ac:dyDescent="0.2">
      <c r="A104" s="132"/>
      <c r="B104" s="152"/>
      <c r="C104" s="179"/>
      <c r="D104" s="107" t="s">
        <v>29</v>
      </c>
      <c r="E104" s="107" t="s">
        <v>20</v>
      </c>
      <c r="F104" s="107" t="s">
        <v>41</v>
      </c>
      <c r="G104" s="107" t="s">
        <v>3</v>
      </c>
      <c r="H104" s="47">
        <v>32</v>
      </c>
      <c r="I104" s="48">
        <v>32</v>
      </c>
      <c r="J104" s="47">
        <f>H104-I104</f>
        <v>0</v>
      </c>
      <c r="K104" s="147"/>
    </row>
    <row r="105" spans="1:43" ht="21.75" customHeight="1" outlineLevel="1" thickBot="1" x14ac:dyDescent="0.25">
      <c r="A105" s="155"/>
      <c r="B105" s="153"/>
      <c r="C105" s="124" t="s">
        <v>50</v>
      </c>
      <c r="D105" s="85" t="s">
        <v>159</v>
      </c>
      <c r="E105" s="85" t="s">
        <v>1</v>
      </c>
      <c r="F105" s="107" t="s">
        <v>41</v>
      </c>
      <c r="G105" s="85" t="s">
        <v>3</v>
      </c>
      <c r="H105" s="47">
        <v>150</v>
      </c>
      <c r="I105" s="48">
        <v>150</v>
      </c>
      <c r="J105" s="47">
        <f>H105-I105</f>
        <v>0</v>
      </c>
      <c r="K105" s="143"/>
    </row>
    <row r="106" spans="1:43" s="36" customFormat="1" ht="33" customHeight="1" outlineLevel="1" x14ac:dyDescent="0.2">
      <c r="A106" s="154">
        <v>20</v>
      </c>
      <c r="B106" s="139" t="s">
        <v>96</v>
      </c>
      <c r="C106" s="22" t="s">
        <v>49</v>
      </c>
      <c r="D106" s="130"/>
      <c r="E106" s="130"/>
      <c r="F106" s="130"/>
      <c r="G106" s="130"/>
      <c r="H106" s="23">
        <f>H107</f>
        <v>1045.7</v>
      </c>
      <c r="I106" s="23">
        <f t="shared" ref="I106:J106" si="29">I107</f>
        <v>1023.2</v>
      </c>
      <c r="J106" s="23">
        <f t="shared" si="29"/>
        <v>22.5</v>
      </c>
      <c r="K106" s="25">
        <f>I106*100/H106</f>
        <v>97.848331261356023</v>
      </c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</row>
    <row r="107" spans="1:43" s="36" customFormat="1" ht="33" customHeight="1" outlineLevel="1" thickBot="1" x14ac:dyDescent="0.25">
      <c r="A107" s="132"/>
      <c r="B107" s="141"/>
      <c r="C107" s="95" t="s">
        <v>53</v>
      </c>
      <c r="D107" s="85" t="s">
        <v>105</v>
      </c>
      <c r="E107" s="85" t="s">
        <v>15</v>
      </c>
      <c r="F107" s="85" t="s">
        <v>54</v>
      </c>
      <c r="G107" s="85" t="s">
        <v>3</v>
      </c>
      <c r="H107" s="47">
        <v>1045.7</v>
      </c>
      <c r="I107" s="48">
        <v>1023.2</v>
      </c>
      <c r="J107" s="48">
        <f>H107-I107</f>
        <v>22.5</v>
      </c>
      <c r="K107" s="91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</row>
    <row r="108" spans="1:43" ht="27.75" customHeight="1" outlineLevel="1" x14ac:dyDescent="0.2">
      <c r="A108" s="131">
        <v>21</v>
      </c>
      <c r="B108" s="139" t="s">
        <v>97</v>
      </c>
      <c r="C108" s="22" t="s">
        <v>49</v>
      </c>
      <c r="D108" s="54"/>
      <c r="E108" s="54"/>
      <c r="F108" s="54"/>
      <c r="G108" s="54"/>
      <c r="H108" s="23">
        <f>SUM(H109:H110)</f>
        <v>5200</v>
      </c>
      <c r="I108" s="23">
        <f>SUM(I109:I110)</f>
        <v>5127.6000000000004</v>
      </c>
      <c r="J108" s="23">
        <f>J110</f>
        <v>72.399999999999636</v>
      </c>
      <c r="K108" s="25">
        <f>I108*100/H108</f>
        <v>98.607692307692318</v>
      </c>
    </row>
    <row r="109" spans="1:43" ht="33" customHeight="1" outlineLevel="1" x14ac:dyDescent="0.2">
      <c r="A109" s="168"/>
      <c r="B109" s="160"/>
      <c r="C109" s="112" t="s">
        <v>160</v>
      </c>
      <c r="D109" s="125" t="s">
        <v>11</v>
      </c>
      <c r="E109" s="125" t="s">
        <v>10</v>
      </c>
      <c r="F109" s="125" t="s">
        <v>58</v>
      </c>
      <c r="G109" s="126"/>
      <c r="H109" s="128">
        <f>H111+H112+H115+H116+H117+H120</f>
        <v>1934.7</v>
      </c>
      <c r="I109" s="128">
        <f>I111+I112+I115+I116+I117+I120</f>
        <v>1934.7</v>
      </c>
      <c r="J109" s="51">
        <f t="shared" ref="J109:J110" si="30">H109-I109</f>
        <v>0</v>
      </c>
      <c r="K109" s="180"/>
    </row>
    <row r="110" spans="1:43" ht="22.5" customHeight="1" outlineLevel="1" x14ac:dyDescent="0.2">
      <c r="A110" s="156"/>
      <c r="B110" s="140"/>
      <c r="C110" s="64" t="s">
        <v>50</v>
      </c>
      <c r="D110" s="125" t="s">
        <v>11</v>
      </c>
      <c r="E110" s="125" t="s">
        <v>1</v>
      </c>
      <c r="F110" s="125" t="s">
        <v>58</v>
      </c>
      <c r="G110" s="126"/>
      <c r="H110" s="127">
        <f>H113+H114+H118+H119+H121</f>
        <v>3265.2999999999997</v>
      </c>
      <c r="I110" s="127">
        <f>I113+I114+I118+I119+I121</f>
        <v>3192.9</v>
      </c>
      <c r="J110" s="51">
        <f t="shared" si="30"/>
        <v>72.399999999999636</v>
      </c>
      <c r="K110" s="181"/>
    </row>
    <row r="111" spans="1:43" ht="25.5" customHeight="1" outlineLevel="1" x14ac:dyDescent="0.2">
      <c r="A111" s="156"/>
      <c r="B111" s="175" t="s">
        <v>55</v>
      </c>
      <c r="C111" s="172" t="s">
        <v>59</v>
      </c>
      <c r="D111" s="87" t="s">
        <v>11</v>
      </c>
      <c r="E111" s="87" t="s">
        <v>10</v>
      </c>
      <c r="F111" s="87" t="s">
        <v>57</v>
      </c>
      <c r="G111" s="87" t="s">
        <v>12</v>
      </c>
      <c r="H111" s="27">
        <v>41.4</v>
      </c>
      <c r="I111" s="27">
        <v>41.4</v>
      </c>
      <c r="J111" s="27">
        <f>H111-I111</f>
        <v>0</v>
      </c>
      <c r="K111" s="181"/>
    </row>
    <row r="112" spans="1:43" ht="25.5" customHeight="1" outlineLevel="1" x14ac:dyDescent="0.2">
      <c r="A112" s="156"/>
      <c r="B112" s="175"/>
      <c r="C112" s="174"/>
      <c r="D112" s="110" t="s">
        <v>11</v>
      </c>
      <c r="E112" s="110" t="s">
        <v>10</v>
      </c>
      <c r="F112" s="110" t="s">
        <v>57</v>
      </c>
      <c r="G112" s="110" t="s">
        <v>3</v>
      </c>
      <c r="H112" s="27">
        <v>330.6</v>
      </c>
      <c r="I112" s="27">
        <v>330.6</v>
      </c>
      <c r="J112" s="27">
        <f t="shared" ref="J112:J113" si="31">H112-I112</f>
        <v>0</v>
      </c>
      <c r="K112" s="181"/>
    </row>
    <row r="113" spans="1:11" ht="25.5" customHeight="1" outlineLevel="1" x14ac:dyDescent="0.2">
      <c r="A113" s="156"/>
      <c r="B113" s="175"/>
      <c r="C113" s="172" t="s">
        <v>50</v>
      </c>
      <c r="D113" s="110" t="s">
        <v>11</v>
      </c>
      <c r="E113" s="110" t="s">
        <v>1</v>
      </c>
      <c r="F113" s="110" t="s">
        <v>57</v>
      </c>
      <c r="G113" s="110" t="s">
        <v>12</v>
      </c>
      <c r="H113" s="27">
        <v>146.6</v>
      </c>
      <c r="I113" s="27">
        <v>131.80000000000001</v>
      </c>
      <c r="J113" s="27">
        <f t="shared" si="31"/>
        <v>14.799999999999983</v>
      </c>
      <c r="K113" s="181"/>
    </row>
    <row r="114" spans="1:11" ht="25.5" customHeight="1" outlineLevel="1" x14ac:dyDescent="0.2">
      <c r="A114" s="156"/>
      <c r="B114" s="175"/>
      <c r="C114" s="174"/>
      <c r="D114" s="87" t="s">
        <v>11</v>
      </c>
      <c r="E114" s="87" t="s">
        <v>1</v>
      </c>
      <c r="F114" s="87" t="s">
        <v>57</v>
      </c>
      <c r="G114" s="87" t="s">
        <v>3</v>
      </c>
      <c r="H114" s="27">
        <v>461</v>
      </c>
      <c r="I114" s="27">
        <v>461</v>
      </c>
      <c r="J114" s="27">
        <f>H114-I114</f>
        <v>0</v>
      </c>
      <c r="K114" s="181"/>
    </row>
    <row r="115" spans="1:11" ht="36.75" customHeight="1" outlineLevel="1" x14ac:dyDescent="0.2">
      <c r="A115" s="156"/>
      <c r="B115" s="111" t="s">
        <v>134</v>
      </c>
      <c r="C115" s="108" t="s">
        <v>59</v>
      </c>
      <c r="D115" s="110" t="s">
        <v>11</v>
      </c>
      <c r="E115" s="110" t="s">
        <v>10</v>
      </c>
      <c r="F115" s="110" t="s">
        <v>161</v>
      </c>
      <c r="G115" s="110" t="s">
        <v>3</v>
      </c>
      <c r="H115" s="27">
        <v>457.8</v>
      </c>
      <c r="I115" s="27">
        <v>457.8</v>
      </c>
      <c r="J115" s="27">
        <f>H115-I115</f>
        <v>0</v>
      </c>
      <c r="K115" s="181"/>
    </row>
    <row r="116" spans="1:11" ht="24.75" customHeight="1" outlineLevel="1" x14ac:dyDescent="0.2">
      <c r="A116" s="156"/>
      <c r="B116" s="169" t="s">
        <v>56</v>
      </c>
      <c r="C116" s="172" t="s">
        <v>59</v>
      </c>
      <c r="D116" s="87" t="s">
        <v>11</v>
      </c>
      <c r="E116" s="87" t="s">
        <v>10</v>
      </c>
      <c r="F116" s="87" t="s">
        <v>60</v>
      </c>
      <c r="G116" s="87" t="s">
        <v>12</v>
      </c>
      <c r="H116" s="116">
        <v>567.5</v>
      </c>
      <c r="I116" s="117">
        <v>567.5</v>
      </c>
      <c r="J116" s="27">
        <f t="shared" ref="J116:J118" si="32">H116-I116</f>
        <v>0</v>
      </c>
      <c r="K116" s="181"/>
    </row>
    <row r="117" spans="1:11" ht="24.75" customHeight="1" outlineLevel="1" x14ac:dyDescent="0.2">
      <c r="A117" s="156"/>
      <c r="B117" s="170"/>
      <c r="C117" s="174"/>
      <c r="D117" s="110" t="s">
        <v>11</v>
      </c>
      <c r="E117" s="110" t="s">
        <v>10</v>
      </c>
      <c r="F117" s="110" t="s">
        <v>60</v>
      </c>
      <c r="G117" s="110" t="s">
        <v>3</v>
      </c>
      <c r="H117" s="116">
        <v>415.6</v>
      </c>
      <c r="I117" s="117">
        <v>415.6</v>
      </c>
      <c r="J117" s="27">
        <f t="shared" si="32"/>
        <v>0</v>
      </c>
      <c r="K117" s="181"/>
    </row>
    <row r="118" spans="1:11" ht="24.75" customHeight="1" outlineLevel="1" x14ac:dyDescent="0.2">
      <c r="A118" s="156"/>
      <c r="B118" s="170"/>
      <c r="C118" s="172" t="s">
        <v>50</v>
      </c>
      <c r="D118" s="110" t="s">
        <v>11</v>
      </c>
      <c r="E118" s="110" t="s">
        <v>1</v>
      </c>
      <c r="F118" s="110" t="s">
        <v>60</v>
      </c>
      <c r="G118" s="110" t="s">
        <v>12</v>
      </c>
      <c r="H118" s="116">
        <v>250.7</v>
      </c>
      <c r="I118" s="117">
        <v>193.1</v>
      </c>
      <c r="J118" s="27">
        <f t="shared" si="32"/>
        <v>57.599999999999994</v>
      </c>
      <c r="K118" s="181"/>
    </row>
    <row r="119" spans="1:11" ht="24.75" customHeight="1" outlineLevel="1" x14ac:dyDescent="0.2">
      <c r="A119" s="156"/>
      <c r="B119" s="171"/>
      <c r="C119" s="174"/>
      <c r="D119" s="110" t="s">
        <v>11</v>
      </c>
      <c r="E119" s="110" t="s">
        <v>1</v>
      </c>
      <c r="F119" s="87" t="s">
        <v>60</v>
      </c>
      <c r="G119" s="87" t="s">
        <v>3</v>
      </c>
      <c r="H119" s="27">
        <v>1755.9</v>
      </c>
      <c r="I119" s="29">
        <v>1755.9</v>
      </c>
      <c r="J119" s="27">
        <f t="shared" ref="J119:J121" si="33">H119-I119</f>
        <v>0</v>
      </c>
      <c r="K119" s="181"/>
    </row>
    <row r="120" spans="1:11" ht="40.5" customHeight="1" outlineLevel="1" x14ac:dyDescent="0.2">
      <c r="A120" s="157"/>
      <c r="B120" s="169" t="s">
        <v>63</v>
      </c>
      <c r="C120" s="107" t="s">
        <v>59</v>
      </c>
      <c r="D120" s="110" t="s">
        <v>11</v>
      </c>
      <c r="E120" s="110" t="s">
        <v>10</v>
      </c>
      <c r="F120" s="110" t="s">
        <v>61</v>
      </c>
      <c r="G120" s="110" t="s">
        <v>3</v>
      </c>
      <c r="H120" s="27">
        <v>121.8</v>
      </c>
      <c r="I120" s="29">
        <v>121.8</v>
      </c>
      <c r="J120" s="27">
        <f t="shared" si="33"/>
        <v>0</v>
      </c>
      <c r="K120" s="181"/>
    </row>
    <row r="121" spans="1:11" ht="24.75" customHeight="1" outlineLevel="1" thickBot="1" x14ac:dyDescent="0.25">
      <c r="A121" s="157"/>
      <c r="B121" s="170"/>
      <c r="C121" s="107" t="s">
        <v>50</v>
      </c>
      <c r="D121" s="110" t="s">
        <v>11</v>
      </c>
      <c r="E121" s="110" t="s">
        <v>1</v>
      </c>
      <c r="F121" s="110" t="s">
        <v>61</v>
      </c>
      <c r="G121" s="110" t="s">
        <v>3</v>
      </c>
      <c r="H121" s="27">
        <v>651.1</v>
      </c>
      <c r="I121" s="29">
        <v>651.1</v>
      </c>
      <c r="J121" s="27">
        <f t="shared" si="33"/>
        <v>0</v>
      </c>
      <c r="K121" s="181"/>
    </row>
    <row r="122" spans="1:11" ht="24" customHeight="1" outlineLevel="1" x14ac:dyDescent="0.2">
      <c r="A122" s="154">
        <v>22</v>
      </c>
      <c r="B122" s="161" t="s">
        <v>75</v>
      </c>
      <c r="C122" s="22" t="s">
        <v>49</v>
      </c>
      <c r="D122" s="130"/>
      <c r="E122" s="130"/>
      <c r="F122" s="130"/>
      <c r="G122" s="130"/>
      <c r="H122" s="23">
        <f>SUM(H123:H124)</f>
        <v>7312.5</v>
      </c>
      <c r="I122" s="23">
        <f>SUM(I123:I124)</f>
        <v>4393.5</v>
      </c>
      <c r="J122" s="23">
        <f>SUM(J123:J123)</f>
        <v>0</v>
      </c>
      <c r="K122" s="25">
        <f>I122*100/H122</f>
        <v>60.082051282051282</v>
      </c>
    </row>
    <row r="123" spans="1:11" ht="42.75" customHeight="1" outlineLevel="1" x14ac:dyDescent="0.2">
      <c r="A123" s="132"/>
      <c r="B123" s="160"/>
      <c r="C123" s="172" t="s">
        <v>114</v>
      </c>
      <c r="D123" s="87" t="s">
        <v>14</v>
      </c>
      <c r="E123" s="87" t="s">
        <v>13</v>
      </c>
      <c r="F123" s="87" t="s">
        <v>129</v>
      </c>
      <c r="G123" s="87" t="s">
        <v>3</v>
      </c>
      <c r="H123" s="27">
        <v>2032.5</v>
      </c>
      <c r="I123" s="29">
        <v>2032.5</v>
      </c>
      <c r="J123" s="29">
        <f>H123-I123</f>
        <v>0</v>
      </c>
      <c r="K123" s="142"/>
    </row>
    <row r="124" spans="1:11" ht="48" customHeight="1" outlineLevel="1" thickBot="1" x14ac:dyDescent="0.25">
      <c r="A124" s="155"/>
      <c r="B124" s="81" t="s">
        <v>115</v>
      </c>
      <c r="C124" s="173"/>
      <c r="D124" s="86" t="s">
        <v>14</v>
      </c>
      <c r="E124" s="88" t="s">
        <v>13</v>
      </c>
      <c r="F124" s="87" t="s">
        <v>130</v>
      </c>
      <c r="G124" s="86" t="s">
        <v>9</v>
      </c>
      <c r="H124" s="41">
        <v>5280</v>
      </c>
      <c r="I124" s="42">
        <v>2361</v>
      </c>
      <c r="J124" s="29">
        <f>H124-I124</f>
        <v>2919</v>
      </c>
      <c r="K124" s="143"/>
    </row>
    <row r="125" spans="1:11" ht="39" customHeight="1" x14ac:dyDescent="0.2">
      <c r="A125" s="154">
        <v>23</v>
      </c>
      <c r="B125" s="161" t="s">
        <v>106</v>
      </c>
      <c r="C125" s="22" t="s">
        <v>49</v>
      </c>
      <c r="D125" s="130"/>
      <c r="E125" s="130"/>
      <c r="F125" s="130"/>
      <c r="G125" s="130"/>
      <c r="H125" s="23">
        <f>H126</f>
        <v>449.9</v>
      </c>
      <c r="I125" s="23">
        <f t="shared" ref="I125:J125" si="34">I126</f>
        <v>449.9</v>
      </c>
      <c r="J125" s="23">
        <f t="shared" si="34"/>
        <v>0</v>
      </c>
      <c r="K125" s="25">
        <f>I125*100/H125</f>
        <v>100</v>
      </c>
    </row>
    <row r="126" spans="1:11" ht="39" customHeight="1" thickBot="1" x14ac:dyDescent="0.25">
      <c r="A126" s="155"/>
      <c r="B126" s="153"/>
      <c r="C126" s="35" t="s">
        <v>50</v>
      </c>
      <c r="D126" s="30" t="s">
        <v>107</v>
      </c>
      <c r="E126" s="30" t="s">
        <v>1</v>
      </c>
      <c r="F126" s="30" t="s">
        <v>108</v>
      </c>
      <c r="G126" s="30" t="s">
        <v>3</v>
      </c>
      <c r="H126" s="31">
        <v>449.9</v>
      </c>
      <c r="I126" s="32">
        <v>449.9</v>
      </c>
      <c r="J126" s="32">
        <f>H126-I126</f>
        <v>0</v>
      </c>
      <c r="K126" s="69"/>
    </row>
    <row r="127" spans="1:11" ht="18" customHeight="1" thickBot="1" x14ac:dyDescent="0.25">
      <c r="A127" s="166" t="s">
        <v>52</v>
      </c>
      <c r="B127" s="167"/>
      <c r="C127" s="99"/>
      <c r="D127" s="100"/>
      <c r="E127" s="101"/>
      <c r="F127" s="101"/>
      <c r="G127" s="100"/>
      <c r="H127" s="102">
        <f>H6+H9+H12+H14+H18+H21+H23+H26+H31+H42+H48+H53+H58+H64+H73+H81+H87+H91+H94+H100+H106+H108+H122+H125</f>
        <v>1294297.7999999996</v>
      </c>
      <c r="I127" s="102">
        <f>I6+I9+I12+I14+I18+I21+I23+I26+I31+I42+I48+I53+I58+I64+I73+I81+I87+I91+I94+I100+I106+I108+I122+I125</f>
        <v>954734.2</v>
      </c>
      <c r="J127" s="102">
        <f>J6+J9+J12+J14+J18+J23+J26+J31+J42+J48+J53+J58+J64+J73+J81+J87+J91+J94+J100+J106+J108+J122+J125</f>
        <v>336644.60000000003</v>
      </c>
      <c r="K127" s="103">
        <f>I127*100/H127</f>
        <v>73.764646745130861</v>
      </c>
    </row>
    <row r="129" spans="2:10" ht="12.75" customHeight="1" x14ac:dyDescent="0.2">
      <c r="B129" s="72" t="s">
        <v>116</v>
      </c>
      <c r="C129" s="73"/>
      <c r="D129" s="74"/>
      <c r="E129" s="74"/>
      <c r="F129" s="75"/>
      <c r="H129" s="26"/>
      <c r="J129" s="26"/>
    </row>
    <row r="130" spans="2:10" ht="12.75" customHeight="1" x14ac:dyDescent="0.2">
      <c r="B130" s="72" t="s">
        <v>117</v>
      </c>
      <c r="C130" s="73"/>
      <c r="D130" s="74"/>
      <c r="E130" s="74"/>
      <c r="F130" s="74"/>
      <c r="G130" s="13"/>
      <c r="H130" s="13"/>
      <c r="J130" s="26"/>
    </row>
    <row r="131" spans="2:10" ht="12.75" customHeight="1" x14ac:dyDescent="0.2">
      <c r="B131" s="72" t="s">
        <v>118</v>
      </c>
      <c r="C131" s="74"/>
      <c r="D131" s="74"/>
      <c r="E131" s="74"/>
      <c r="F131" s="76"/>
      <c r="G131" s="13"/>
      <c r="H131" s="14"/>
      <c r="J131" s="26"/>
    </row>
    <row r="132" spans="2:10" ht="12.75" customHeight="1" x14ac:dyDescent="0.2">
      <c r="B132" s="72" t="s">
        <v>119</v>
      </c>
      <c r="C132" s="74"/>
      <c r="D132" s="74"/>
      <c r="E132" s="74"/>
      <c r="F132" s="76"/>
    </row>
    <row r="133" spans="2:10" ht="12.75" customHeight="1" x14ac:dyDescent="0.2">
      <c r="B133" s="77" t="s">
        <v>120</v>
      </c>
      <c r="C133" s="74"/>
      <c r="D133" s="74"/>
      <c r="E133" s="74"/>
      <c r="F133" s="78" t="s">
        <v>121</v>
      </c>
    </row>
  </sheetData>
  <mergeCells count="104">
    <mergeCell ref="A87:A90"/>
    <mergeCell ref="A81:A86"/>
    <mergeCell ref="D73:G73"/>
    <mergeCell ref="C76:C78"/>
    <mergeCell ref="C96:C97"/>
    <mergeCell ref="B94:B98"/>
    <mergeCell ref="C101:C104"/>
    <mergeCell ref="K109:K121"/>
    <mergeCell ref="C111:C112"/>
    <mergeCell ref="C113:C114"/>
    <mergeCell ref="C116:C117"/>
    <mergeCell ref="C118:C119"/>
    <mergeCell ref="B120:B121"/>
    <mergeCell ref="D106:G106"/>
    <mergeCell ref="C74:C75"/>
    <mergeCell ref="C79:C80"/>
    <mergeCell ref="D100:G100"/>
    <mergeCell ref="D87:G87"/>
    <mergeCell ref="D91:G91"/>
    <mergeCell ref="K75:K80"/>
    <mergeCell ref="B111:B114"/>
    <mergeCell ref="B73:B75"/>
    <mergeCell ref="B87:B90"/>
    <mergeCell ref="K7:K8"/>
    <mergeCell ref="K15:K17"/>
    <mergeCell ref="K19:K20"/>
    <mergeCell ref="D48:G48"/>
    <mergeCell ref="D53:G53"/>
    <mergeCell ref="D23:G23"/>
    <mergeCell ref="D26:G26"/>
    <mergeCell ref="K24:K25"/>
    <mergeCell ref="K49:K52"/>
    <mergeCell ref="K54:K57"/>
    <mergeCell ref="K43:K47"/>
    <mergeCell ref="D21:G21"/>
    <mergeCell ref="K59:K63"/>
    <mergeCell ref="A127:B127"/>
    <mergeCell ref="A94:A99"/>
    <mergeCell ref="A100:A105"/>
    <mergeCell ref="A91:A93"/>
    <mergeCell ref="B106:B107"/>
    <mergeCell ref="A108:A121"/>
    <mergeCell ref="B108:B110"/>
    <mergeCell ref="A125:A126"/>
    <mergeCell ref="B125:B126"/>
    <mergeCell ref="A106:A107"/>
    <mergeCell ref="B116:B119"/>
    <mergeCell ref="B91:B93"/>
    <mergeCell ref="B100:B105"/>
    <mergeCell ref="B81:B83"/>
    <mergeCell ref="A73:A80"/>
    <mergeCell ref="B39:B40"/>
    <mergeCell ref="K123:K124"/>
    <mergeCell ref="A122:A124"/>
    <mergeCell ref="C123:C124"/>
    <mergeCell ref="B122:B123"/>
    <mergeCell ref="C7:C8"/>
    <mergeCell ref="D9:G9"/>
    <mergeCell ref="D18:G18"/>
    <mergeCell ref="B23:B24"/>
    <mergeCell ref="B12:B13"/>
    <mergeCell ref="A6:A8"/>
    <mergeCell ref="B31:B37"/>
    <mergeCell ref="B58:B59"/>
    <mergeCell ref="A64:A71"/>
    <mergeCell ref="B65:B66"/>
    <mergeCell ref="A26:A30"/>
    <mergeCell ref="B53:B57"/>
    <mergeCell ref="D14:G14"/>
    <mergeCell ref="B14:B17"/>
    <mergeCell ref="B48:B52"/>
    <mergeCell ref="A42:A47"/>
    <mergeCell ref="A48:A52"/>
    <mergeCell ref="A21:A22"/>
    <mergeCell ref="D42:G42"/>
    <mergeCell ref="D31:G31"/>
    <mergeCell ref="B18:B20"/>
    <mergeCell ref="A58:A63"/>
    <mergeCell ref="A53:A57"/>
    <mergeCell ref="B26:B29"/>
    <mergeCell ref="A2:K2"/>
    <mergeCell ref="D6:G6"/>
    <mergeCell ref="A9:A11"/>
    <mergeCell ref="A14:A17"/>
    <mergeCell ref="D12:G12"/>
    <mergeCell ref="B6:B8"/>
    <mergeCell ref="K10:K11"/>
    <mergeCell ref="B9:B11"/>
    <mergeCell ref="D125:G125"/>
    <mergeCell ref="K32:K41"/>
    <mergeCell ref="K88:K90"/>
    <mergeCell ref="D122:G122"/>
    <mergeCell ref="K85:K86"/>
    <mergeCell ref="K96:K99"/>
    <mergeCell ref="K101:K105"/>
    <mergeCell ref="K92:K93"/>
    <mergeCell ref="D58:G58"/>
    <mergeCell ref="D94:G94"/>
    <mergeCell ref="D81:G81"/>
    <mergeCell ref="B21:B22"/>
    <mergeCell ref="A18:A20"/>
    <mergeCell ref="A31:A41"/>
    <mergeCell ref="A23:A25"/>
    <mergeCell ref="B42:B44"/>
  </mergeCells>
  <pageMargins left="0.55118110236220474" right="0.19685039370078741" top="0.19685039370078741" bottom="0.39370078740157483" header="0" footer="0.19685039370078741"/>
  <pageSetup paperSize="9" scale="53" fitToHeight="4" orientation="portrait" r:id="rId1"/>
  <headerFooter differentFirst="1" alignWithMargins="0">
    <oddFooter>&amp;R&amp;P</oddFooter>
  </headerFooter>
  <rowBreaks count="1" manualBreakCount="1"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2025-03-14T07:55:36Z</cp:lastPrinted>
  <dcterms:created xsi:type="dcterms:W3CDTF">2016-11-23T09:27:58Z</dcterms:created>
  <dcterms:modified xsi:type="dcterms:W3CDTF">2025-03-14T07:55:39Z</dcterms:modified>
</cp:coreProperties>
</file>