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5\исходящая\ИСХОДЯЩАЯ_2024\БЮДЖЕТНЫЙ ОТДЕЛ\ОТЧЕТЫ\Об исполнении бюджета\за 9 месяцев 2024\"/>
    </mc:Choice>
  </mc:AlternateContent>
  <bookViews>
    <workbookView xWindow="0" yWindow="0" windowWidth="28800" windowHeight="12330"/>
  </bookViews>
  <sheets>
    <sheet name="Бюджет" sheetId="1" r:id="rId1"/>
  </sheets>
  <definedNames>
    <definedName name="LAST_CELL" localSheetId="0">Бюджет!#REF!</definedName>
    <definedName name="_xlnm.Print_Titles" localSheetId="0">Бюджет!$11:$11</definedName>
  </definedNames>
  <calcPr calcId="162913"/>
</workbook>
</file>

<file path=xl/calcChain.xml><?xml version="1.0" encoding="utf-8"?>
<calcChain xmlns="http://schemas.openxmlformats.org/spreadsheetml/2006/main">
  <c r="J48" i="1" l="1"/>
  <c r="H40" i="1"/>
  <c r="J128" i="1"/>
  <c r="J50" i="1" l="1"/>
  <c r="J120" i="1"/>
  <c r="J115" i="1"/>
  <c r="J116" i="1"/>
  <c r="J111" i="1"/>
  <c r="J112" i="1"/>
  <c r="J84" i="1"/>
  <c r="J127" i="1"/>
  <c r="J66" i="1"/>
  <c r="J44" i="1"/>
  <c r="H133" i="1"/>
  <c r="J134" i="1"/>
  <c r="J17" i="1"/>
  <c r="J118" i="1" l="1"/>
  <c r="J85" i="1"/>
  <c r="J78" i="1"/>
  <c r="J125" i="1"/>
  <c r="J71" i="1"/>
  <c r="J23" i="1"/>
  <c r="J135" i="1" l="1"/>
  <c r="J133" i="1" s="1"/>
  <c r="I133" i="1"/>
  <c r="J132" i="1"/>
  <c r="J131" i="1" s="1"/>
  <c r="I131" i="1"/>
  <c r="H131" i="1"/>
  <c r="J130" i="1"/>
  <c r="J129" i="1"/>
  <c r="J126" i="1"/>
  <c r="J124" i="1"/>
  <c r="J123" i="1"/>
  <c r="I122" i="1"/>
  <c r="H122" i="1"/>
  <c r="J121" i="1"/>
  <c r="J119" i="1"/>
  <c r="J117" i="1"/>
  <c r="J114" i="1"/>
  <c r="J113" i="1"/>
  <c r="J110" i="1"/>
  <c r="I109" i="1"/>
  <c r="H109" i="1"/>
  <c r="J108" i="1"/>
  <c r="J107" i="1" s="1"/>
  <c r="I107" i="1"/>
  <c r="H107" i="1"/>
  <c r="J106" i="1"/>
  <c r="J105" i="1"/>
  <c r="J104" i="1"/>
  <c r="J103" i="1"/>
  <c r="J102" i="1"/>
  <c r="J101" i="1"/>
  <c r="I100" i="1"/>
  <c r="H100" i="1"/>
  <c r="J99" i="1"/>
  <c r="J98" i="1"/>
  <c r="J97" i="1"/>
  <c r="J96" i="1"/>
  <c r="J95" i="1"/>
  <c r="I94" i="1"/>
  <c r="H94" i="1"/>
  <c r="J93" i="1"/>
  <c r="J92" i="1"/>
  <c r="I91" i="1"/>
  <c r="H91" i="1"/>
  <c r="J90" i="1"/>
  <c r="J89" i="1"/>
  <c r="J88" i="1"/>
  <c r="I87" i="1"/>
  <c r="H87" i="1"/>
  <c r="J86" i="1"/>
  <c r="J83" i="1"/>
  <c r="I82" i="1"/>
  <c r="H82" i="1"/>
  <c r="J81" i="1"/>
  <c r="J80" i="1"/>
  <c r="J79" i="1"/>
  <c r="J77" i="1"/>
  <c r="J76" i="1"/>
  <c r="J75" i="1"/>
  <c r="I74" i="1"/>
  <c r="H74" i="1"/>
  <c r="J73" i="1"/>
  <c r="J72" i="1"/>
  <c r="J70" i="1"/>
  <c r="J69" i="1"/>
  <c r="I68" i="1"/>
  <c r="H68" i="1"/>
  <c r="J67" i="1"/>
  <c r="J65" i="1"/>
  <c r="J64" i="1"/>
  <c r="I63" i="1"/>
  <c r="H63" i="1"/>
  <c r="J62" i="1"/>
  <c r="J61" i="1"/>
  <c r="J60" i="1"/>
  <c r="J59" i="1"/>
  <c r="I58" i="1"/>
  <c r="H58" i="1"/>
  <c r="J57" i="1"/>
  <c r="J56" i="1"/>
  <c r="J55" i="1"/>
  <c r="J54" i="1"/>
  <c r="J53" i="1"/>
  <c r="I52" i="1"/>
  <c r="H52" i="1"/>
  <c r="J51" i="1"/>
  <c r="J49" i="1"/>
  <c r="J47" i="1"/>
  <c r="J46" i="1"/>
  <c r="J45" i="1"/>
  <c r="J43" i="1"/>
  <c r="J42" i="1"/>
  <c r="J41" i="1"/>
  <c r="I40" i="1"/>
  <c r="J39" i="1"/>
  <c r="J38" i="1"/>
  <c r="I37" i="1"/>
  <c r="H37" i="1"/>
  <c r="J36" i="1"/>
  <c r="J35" i="1"/>
  <c r="I34" i="1"/>
  <c r="H34" i="1"/>
  <c r="J33" i="1"/>
  <c r="J32" i="1"/>
  <c r="J31" i="1"/>
  <c r="J30" i="1"/>
  <c r="J29" i="1"/>
  <c r="I28" i="1"/>
  <c r="H28" i="1"/>
  <c r="J27" i="1"/>
  <c r="J26" i="1"/>
  <c r="I25" i="1"/>
  <c r="H25" i="1"/>
  <c r="J24" i="1"/>
  <c r="J22" i="1"/>
  <c r="I21" i="1"/>
  <c r="H21" i="1"/>
  <c r="J20" i="1"/>
  <c r="J19" i="1"/>
  <c r="I18" i="1"/>
  <c r="H18" i="1"/>
  <c r="J16" i="1"/>
  <c r="I15" i="1"/>
  <c r="H15" i="1"/>
  <c r="J14" i="1"/>
  <c r="J13" i="1"/>
  <c r="I12" i="1"/>
  <c r="H12" i="1"/>
  <c r="H136" i="1" l="1"/>
  <c r="K109" i="1"/>
  <c r="K100" i="1"/>
  <c r="K107" i="1"/>
  <c r="J12" i="1"/>
  <c r="J15" i="1"/>
  <c r="J21" i="1"/>
  <c r="J25" i="1"/>
  <c r="K21" i="1"/>
  <c r="K68" i="1"/>
  <c r="K91" i="1"/>
  <c r="K34" i="1"/>
  <c r="K37" i="1"/>
  <c r="K131" i="1"/>
  <c r="K94" i="1"/>
  <c r="K122" i="1"/>
  <c r="J74" i="1"/>
  <c r="K74" i="1"/>
  <c r="J58" i="1"/>
  <c r="K52" i="1"/>
  <c r="J52" i="1"/>
  <c r="K63" i="1"/>
  <c r="K87" i="1"/>
  <c r="K58" i="1"/>
  <c r="J91" i="1"/>
  <c r="J100" i="1"/>
  <c r="K40" i="1"/>
  <c r="J37" i="1"/>
  <c r="K28" i="1"/>
  <c r="J34" i="1"/>
  <c r="K82" i="1"/>
  <c r="K133" i="1"/>
  <c r="J40" i="1"/>
  <c r="J68" i="1"/>
  <c r="J94" i="1"/>
  <c r="J109" i="1"/>
  <c r="J122" i="1"/>
  <c r="J28" i="1"/>
  <c r="J63" i="1"/>
  <c r="J82" i="1"/>
  <c r="J87" i="1"/>
  <c r="K25" i="1"/>
  <c r="K12" i="1"/>
  <c r="K18" i="1"/>
  <c r="J18" i="1"/>
  <c r="K15" i="1"/>
  <c r="I136" i="1"/>
  <c r="K136" i="1" l="1"/>
  <c r="J136" i="1"/>
</calcChain>
</file>

<file path=xl/sharedStrings.xml><?xml version="1.0" encoding="utf-8"?>
<sst xmlns="http://schemas.openxmlformats.org/spreadsheetml/2006/main" count="588" uniqueCount="161">
  <si>
    <t>7950100000</t>
  </si>
  <si>
    <t>917</t>
  </si>
  <si>
    <t>1003</t>
  </si>
  <si>
    <t>200</t>
  </si>
  <si>
    <t>300</t>
  </si>
  <si>
    <t>600</t>
  </si>
  <si>
    <t>7950200000</t>
  </si>
  <si>
    <t>7950400000</t>
  </si>
  <si>
    <t>0412</t>
  </si>
  <si>
    <t>800</t>
  </si>
  <si>
    <t>904</t>
  </si>
  <si>
    <t>0707</t>
  </si>
  <si>
    <t>100</t>
  </si>
  <si>
    <t>902</t>
  </si>
  <si>
    <t>0405</t>
  </si>
  <si>
    <t>913</t>
  </si>
  <si>
    <t>0409</t>
  </si>
  <si>
    <t>7951000000</t>
  </si>
  <si>
    <t>7951100000</t>
  </si>
  <si>
    <t>7952000000</t>
  </si>
  <si>
    <t>907</t>
  </si>
  <si>
    <t>0701</t>
  </si>
  <si>
    <t>400</t>
  </si>
  <si>
    <t>0702</t>
  </si>
  <si>
    <t>7952100000</t>
  </si>
  <si>
    <t>0703</t>
  </si>
  <si>
    <t>79521S2080</t>
  </si>
  <si>
    <t>7952200000</t>
  </si>
  <si>
    <t>7952300000</t>
  </si>
  <si>
    <t>0709</t>
  </si>
  <si>
    <t>7952400000</t>
  </si>
  <si>
    <t>7952500000</t>
  </si>
  <si>
    <t>7953000000</t>
  </si>
  <si>
    <t>0801</t>
  </si>
  <si>
    <t>7954000000</t>
  </si>
  <si>
    <t>1101</t>
  </si>
  <si>
    <t>7955000000</t>
  </si>
  <si>
    <t>7955100000</t>
  </si>
  <si>
    <t>7955200000</t>
  </si>
  <si>
    <t>0314</t>
  </si>
  <si>
    <t>7955300000</t>
  </si>
  <si>
    <t>п/н</t>
  </si>
  <si>
    <t>Наименование программы</t>
  </si>
  <si>
    <t>Исполнители</t>
  </si>
  <si>
    <t>Код раздела, подраздела</t>
  </si>
  <si>
    <t>Код главного распорядителя</t>
  </si>
  <si>
    <t>Код целевой статьи</t>
  </si>
  <si>
    <t>Код вида расхода</t>
  </si>
  <si>
    <t>Сумма</t>
  </si>
  <si>
    <t>Всего, в том числе:</t>
  </si>
  <si>
    <t>Администрация УКМО</t>
  </si>
  <si>
    <t>УО УКМО</t>
  </si>
  <si>
    <t>Всего:</t>
  </si>
  <si>
    <t>МКУ ЕДДС УКМО</t>
  </si>
  <si>
    <t>7955400000</t>
  </si>
  <si>
    <t>Подпрограмма "Молодежь Усть-Кутского района"</t>
  </si>
  <si>
    <t>Подпрограмма "Патриотическое воспитание молодежи Усть-Кутского района"</t>
  </si>
  <si>
    <t>7956100000</t>
  </si>
  <si>
    <t>7956200000</t>
  </si>
  <si>
    <t>7956300000</t>
  </si>
  <si>
    <t>Неисполненные назначения</t>
  </si>
  <si>
    <t>0408</t>
  </si>
  <si>
    <t>Подпрограмма "Профилактика злоупотребления наркотическими средствами, токсическими и психотропными веществами"</t>
  </si>
  <si>
    <t>1004</t>
  </si>
  <si>
    <t>7950500000</t>
  </si>
  <si>
    <t>Муниципальная программа "Поддержка и развитие муниципальных общеобразовательных организаций Усть-Кутского муниципального образования"</t>
  </si>
  <si>
    <t>Приложение №2</t>
  </si>
  <si>
    <t>к постановлению Администрации</t>
  </si>
  <si>
    <t xml:space="preserve"> Усть-Кутского муниципального образования</t>
  </si>
  <si>
    <t>% исполнения плана</t>
  </si>
  <si>
    <t>тыс. руб.</t>
  </si>
  <si>
    <t>Муниципальная программа "Поддержка социально ориентированных некоммерческих организаций и гражданских инициатив в Усть-Кутском муниципальном образовании"</t>
  </si>
  <si>
    <t xml:space="preserve">Муниципальная программа "Комплексная профилактика правонарушений на территории Усть-Кутского муниципального образования" </t>
  </si>
  <si>
    <t>Муниципальная программа "Старшему поколению-активное долголетие на территории Усть-Кутского муниципального образования"</t>
  </si>
  <si>
    <t>7950300000</t>
  </si>
  <si>
    <t xml:space="preserve">Муниципальная программа "Содействие развитию малого и среднего предпринимательства в Усть-Кутском муниципальном образовании" </t>
  </si>
  <si>
    <t xml:space="preserve">Муниципальная программа "Вектор детства, семьи, материнства на территории Усть-Кутского муниципального образования" </t>
  </si>
  <si>
    <t xml:space="preserve">Муниципальная программа "Развитие сельского хозяйства и поддержка развития рынков сельскохозяйственной продукции, сырья и продовольствия в Усть-Кутском муниципальном образовании" </t>
  </si>
  <si>
    <t xml:space="preserve">Подпрограмма "Устойчивое развитие сельских территорий Усть-Кутского муниципального образования" </t>
  </si>
  <si>
    <t>Муниципальная программа "Профилактика социально значимых заболеваний в Усть-Кутском муниципальном образовании"</t>
  </si>
  <si>
    <t>Подпрограмма "Привлечение врачебных кадров в медицинские организации, расположенные на территории Усть-Кутского муниципального образования"</t>
  </si>
  <si>
    <t>Муниципальная программа "Организация летнего отдыха, оздоровления и занятости детей и подростков Усть-Кутского муниципального образования"</t>
  </si>
  <si>
    <t>Мероприятия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Усть-Кутского муниципального образования</t>
  </si>
  <si>
    <t xml:space="preserve">Муниципальная программа "Поддержка и развитие муниципальных дошкольных образовательных организаций Усть-Кутского муниципального образования" </t>
  </si>
  <si>
    <t xml:space="preserve">Муниципальная программа "Совершенствование организации питания в муниципальных образовательных организациях, расположенных на территории Усть-Кутского муниципального образования" </t>
  </si>
  <si>
    <t>Мероприятия по обеспечению бесплатным питьевым молоком, обучающихся 1-4 классов муниципальных общеобразовательных организаций</t>
  </si>
  <si>
    <t>Мероприятия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</t>
  </si>
  <si>
    <t>79522S2957</t>
  </si>
  <si>
    <t>79522S2976</t>
  </si>
  <si>
    <t xml:space="preserve">Муниципальная программа "Обеспечение пожарной безопасности на объектах образовательных организаций Усть-Кутского муниципального образования" </t>
  </si>
  <si>
    <t xml:space="preserve">Муниципальная программа "Обеспечение педагогическими кадрами муниципальных образовательных организаций Усть-Кутского муниципального образования" </t>
  </si>
  <si>
    <t>Муниципальная программа "Развитие дополнительного образования Усть-Кутского муниципального образования"</t>
  </si>
  <si>
    <t xml:space="preserve">Муниципальная программа "Развитие культуры Усть-Кутского муниципального образования" </t>
  </si>
  <si>
    <t xml:space="preserve">Подпрограмма "Библиотечное дело" </t>
  </si>
  <si>
    <t>Муниципальная программа "Развитие физической культуры и спорта в Усть-Кутском муниципальном образовании"</t>
  </si>
  <si>
    <t xml:space="preserve">Муниципальная программа "Доступная среда для инвалидов и других маломобильных групп населения" </t>
  </si>
  <si>
    <t>Муниципальная программа "Повышение безопасности дорожного движения в Усть-Кутском муниципальном образовании "</t>
  </si>
  <si>
    <t>Муниципальная программа "Профилактика экстремизма и терроризма на территории Усть-Кутского муниципального образования"</t>
  </si>
  <si>
    <t xml:space="preserve">Муниципальная программа "Энергосбережение и повышение энергетической эффективности Усть-Кутского муниципального образования" </t>
  </si>
  <si>
    <t xml:space="preserve">Муниципальная программа "Построение, развитие и внедрение аппаратно-программного комплекса "Безопасный город" </t>
  </si>
  <si>
    <t xml:space="preserve">Муниципальная программа "Молодежная политика Усть-Кутского района" </t>
  </si>
  <si>
    <t>7952600000</t>
  </si>
  <si>
    <t>Мероприятия по организации бесплатного горячего питания обучающихся, получающих начальное общее образование в муниципальных образовательных организациях в Иркутской области</t>
  </si>
  <si>
    <t>79522L3041</t>
  </si>
  <si>
    <t>7952501000</t>
  </si>
  <si>
    <t>Мероприятия по обеспечению функционирования модели персонифицированного финансирования дополнительного образования детей</t>
  </si>
  <si>
    <t>0909</t>
  </si>
  <si>
    <t>Муниципальная программа "Формирование системы мотивации граждан к ведению здорового образа жизни, включая здоровое питание и отказ от вредных привычек в Усть-Кутском муниципальном образовании"</t>
  </si>
  <si>
    <t>7953100000</t>
  </si>
  <si>
    <t>0310</t>
  </si>
  <si>
    <t>7958000000</t>
  </si>
  <si>
    <t>7958100000</t>
  </si>
  <si>
    <t>Мероприятия по модернизации библиотек в части комплектования книжных фондов библиотек муниципальных образований и государственных общедоступных библиотек</t>
  </si>
  <si>
    <t>Комитет по сельскому хозяйству, природным ресурсам и экологии</t>
  </si>
  <si>
    <t>7958200000</t>
  </si>
  <si>
    <t xml:space="preserve">Подпрограмма "Развитие личных подсобных хозяйств на территорий Усть-Кутского муниципального образования" </t>
  </si>
  <si>
    <t>79531L519A</t>
  </si>
  <si>
    <t>1006</t>
  </si>
  <si>
    <t>Мероприятия по соблюдению требований к антитеррористической защищенности объектов (территорий) муниципальных образовательных организаций в Иркутской области</t>
  </si>
  <si>
    <t>79552S2949</t>
  </si>
  <si>
    <t>Мероприятия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</t>
  </si>
  <si>
    <t>795EВ51791</t>
  </si>
  <si>
    <t>Мероприятия по приобретению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 Иркутской области</t>
  </si>
  <si>
    <t>79526S2928</t>
  </si>
  <si>
    <t>795P422100</t>
  </si>
  <si>
    <t>Муниципальная программа "Безопасность населения и территории Усть-Кутского муниципального образования"</t>
  </si>
  <si>
    <t>7950600000</t>
  </si>
  <si>
    <t>79540S2630</t>
  </si>
  <si>
    <t>0104</t>
  </si>
  <si>
    <t>79520S2370</t>
  </si>
  <si>
    <t>79525S2370</t>
  </si>
  <si>
    <t>79525S2382</t>
  </si>
  <si>
    <t>79525S2383</t>
  </si>
  <si>
    <t>Реализация мероприятий перечня проектов народных инициатив</t>
  </si>
  <si>
    <t>79526S2370</t>
  </si>
  <si>
    <t>Мероприятия по благоустройству территории муниципальных общеобразовательных организаций, участвующих в реализации мероприятий по модернизации школьных систем образования в рамках государственной программы Российской Федерации «Развитие образования» в Иркутской области</t>
  </si>
  <si>
    <t>79526S2914</t>
  </si>
  <si>
    <t>Мероприятия на реализацию инициативных проектов (Школьная площадка начальной военной подготовки и площадка правил дорожного движения)</t>
  </si>
  <si>
    <t>79526S2384</t>
  </si>
  <si>
    <t>79530S2370</t>
  </si>
  <si>
    <t>Мероприятия по приобретению музыкальных инструментов, оборудования и материалов для детских школ искусств по видам искусств и профессиональных образовательных организаций</t>
  </si>
  <si>
    <t>795A155193</t>
  </si>
  <si>
    <t>Мероприятия на восстановление мемориальных сооружений и объектов, увековечивающих память погибших при защите Отечества</t>
  </si>
  <si>
    <t>79530S4411</t>
  </si>
  <si>
    <t>500</t>
  </si>
  <si>
    <t>79540S2370</t>
  </si>
  <si>
    <t>79561S2370</t>
  </si>
  <si>
    <t>0605</t>
  </si>
  <si>
    <t xml:space="preserve">КУМИ УКМО </t>
  </si>
  <si>
    <t>79540S2850</t>
  </si>
  <si>
    <t xml:space="preserve">Администрация УКМО </t>
  </si>
  <si>
    <t>79521S2070</t>
  </si>
  <si>
    <t>Отчёт об исполнении муниципальных программ Усть-Кутского муниципального образования  за                            9 месяцев 2024 года.</t>
  </si>
  <si>
    <t>Исполнено на 01.10.2024 год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</si>
  <si>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 Иркутской области</t>
  </si>
  <si>
    <t>7952650501</t>
  </si>
  <si>
    <t>Мероприятия на реализацию инициативных проектов («Улучшение материально-технического обеспечения Лагеря «Рассвет» УКМО»)</t>
  </si>
  <si>
    <t>79521S2381</t>
  </si>
  <si>
    <t>Управление культуры и спорта Администрации УКМО</t>
  </si>
  <si>
    <t xml:space="preserve">Управление культуры и спорта  Администрации УКМО </t>
  </si>
  <si>
    <t>от 14 октября 2024 г.  №  576-п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</si>
</sst>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4" x14ac:knownFonts="1">
    <font>
      <sz val="10"/>
      <name val="Arial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7"/>
      <name val="Times New Roman"/>
      <family val="1"/>
      <charset val="204"/>
    </font>
    <font>
      <b/>
      <sz val="17"/>
      <name val="Times New Roman"/>
      <family val="1"/>
      <charset val="204"/>
    </font>
    <font>
      <sz val="17"/>
      <name val="Arial"/>
      <family val="2"/>
      <charset val="204"/>
    </font>
    <font>
      <b/>
      <sz val="17"/>
      <name val="Arial"/>
      <family val="2"/>
      <charset val="204"/>
    </font>
    <font>
      <sz val="10"/>
      <name val="Arial Cyr"/>
    </font>
    <font>
      <sz val="8"/>
      <name val="Arial Cy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6" fillId="0" borderId="0"/>
  </cellStyleXfs>
  <cellXfs count="160">
    <xf numFmtId="0" fontId="0" fillId="0" borderId="0" xfId="0"/>
    <xf numFmtId="2" fontId="7" fillId="2" borderId="7" xfId="0" applyNumberFormat="1" applyFont="1" applyFill="1" applyBorder="1" applyAlignment="1">
      <alignment horizontal="center" vertical="center"/>
    </xf>
    <xf numFmtId="0" fontId="7" fillId="2" borderId="6" xfId="1" applyFont="1" applyFill="1" applyBorder="1" applyAlignment="1">
      <alignment horizontal="center" vertical="center" wrapText="1"/>
    </xf>
    <xf numFmtId="165" fontId="7" fillId="2" borderId="6" xfId="0" applyNumberFormat="1" applyFont="1" applyFill="1" applyBorder="1" applyAlignment="1" applyProtection="1">
      <alignment horizontal="right" vertical="center" wrapText="1"/>
    </xf>
    <xf numFmtId="49" fontId="7" fillId="2" borderId="6" xfId="0" applyNumberFormat="1" applyFont="1" applyFill="1" applyBorder="1" applyAlignment="1" applyProtection="1">
      <alignment vertical="center" wrapText="1"/>
    </xf>
    <xf numFmtId="0" fontId="7" fillId="2" borderId="28" xfId="1" applyFont="1" applyFill="1" applyBorder="1" applyAlignment="1">
      <alignment horizontal="center" vertical="center" wrapText="1"/>
    </xf>
    <xf numFmtId="2" fontId="7" fillId="2" borderId="31" xfId="0" applyNumberFormat="1" applyFont="1" applyFill="1" applyBorder="1" applyAlignment="1">
      <alignment horizontal="center" vertical="center"/>
    </xf>
    <xf numFmtId="0" fontId="7" fillId="2" borderId="3" xfId="1" applyFont="1" applyFill="1" applyBorder="1" applyAlignment="1">
      <alignment horizontal="center" vertical="center" wrapText="1"/>
    </xf>
    <xf numFmtId="165" fontId="7" fillId="2" borderId="3" xfId="0" applyNumberFormat="1" applyFont="1" applyFill="1" applyBorder="1" applyAlignment="1" applyProtection="1">
      <alignment horizontal="right" vertical="center" wrapText="1"/>
    </xf>
    <xf numFmtId="165" fontId="6" fillId="0" borderId="1" xfId="0" applyNumberFormat="1" applyFont="1" applyFill="1" applyBorder="1" applyAlignment="1" applyProtection="1">
      <alignment horizontal="right" vertical="center" wrapText="1"/>
    </xf>
    <xf numFmtId="0" fontId="6" fillId="0" borderId="1" xfId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right" vertical="center"/>
    </xf>
    <xf numFmtId="0" fontId="6" fillId="0" borderId="16" xfId="1" applyFont="1" applyFill="1" applyBorder="1" applyAlignment="1">
      <alignment horizontal="center" vertical="center" wrapText="1"/>
    </xf>
    <xf numFmtId="49" fontId="6" fillId="0" borderId="16" xfId="0" applyNumberFormat="1" applyFont="1" applyFill="1" applyBorder="1" applyAlignment="1" applyProtection="1">
      <alignment horizontal="center" vertical="center" wrapText="1"/>
    </xf>
    <xf numFmtId="165" fontId="6" fillId="0" borderId="16" xfId="0" applyNumberFormat="1" applyFont="1" applyFill="1" applyBorder="1" applyAlignment="1" applyProtection="1">
      <alignment horizontal="right" vertical="center" wrapText="1"/>
    </xf>
    <xf numFmtId="165" fontId="6" fillId="0" borderId="16" xfId="0" applyNumberFormat="1" applyFont="1" applyFill="1" applyBorder="1" applyAlignment="1">
      <alignment horizontal="right" vertical="center"/>
    </xf>
    <xf numFmtId="49" fontId="6" fillId="0" borderId="4" xfId="0" applyNumberFormat="1" applyFont="1" applyFill="1" applyBorder="1" applyAlignment="1" applyProtection="1">
      <alignment horizontal="center" vertical="center" wrapText="1"/>
    </xf>
    <xf numFmtId="165" fontId="6" fillId="0" borderId="4" xfId="0" applyNumberFormat="1" applyFont="1" applyFill="1" applyBorder="1" applyAlignment="1" applyProtection="1">
      <alignment horizontal="right" vertical="center" wrapText="1"/>
    </xf>
    <xf numFmtId="0" fontId="6" fillId="0" borderId="4" xfId="1" applyFont="1" applyFill="1" applyBorder="1" applyAlignment="1">
      <alignment horizontal="center" vertical="center" wrapText="1"/>
    </xf>
    <xf numFmtId="165" fontId="6" fillId="0" borderId="4" xfId="0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 applyProtection="1">
      <alignment horizontal="center" vertical="center" wrapText="1"/>
    </xf>
    <xf numFmtId="49" fontId="6" fillId="0" borderId="26" xfId="0" applyNumberFormat="1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165" fontId="7" fillId="2" borderId="6" xfId="0" applyNumberFormat="1" applyFont="1" applyFill="1" applyBorder="1" applyAlignment="1">
      <alignment horizontal="right" vertical="center"/>
    </xf>
    <xf numFmtId="0" fontId="6" fillId="0" borderId="16" xfId="0" applyFont="1" applyFill="1" applyBorder="1" applyAlignment="1">
      <alignment horizontal="center" vertical="center" wrapText="1"/>
    </xf>
    <xf numFmtId="2" fontId="7" fillId="2" borderId="42" xfId="0" applyNumberFormat="1" applyFont="1" applyFill="1" applyBorder="1" applyAlignment="1">
      <alignment horizontal="center" vertical="center"/>
    </xf>
    <xf numFmtId="49" fontId="6" fillId="2" borderId="6" xfId="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0" fontId="6" fillId="0" borderId="26" xfId="1" applyFont="1" applyFill="1" applyBorder="1" applyAlignment="1">
      <alignment horizontal="center" vertical="center" wrapText="1"/>
    </xf>
    <xf numFmtId="49" fontId="7" fillId="2" borderId="6" xfId="0" applyNumberFormat="1" applyFont="1" applyFill="1" applyBorder="1" applyAlignment="1" applyProtection="1">
      <alignment horizontal="center" vertical="center" wrapText="1"/>
    </xf>
    <xf numFmtId="49" fontId="7" fillId="2" borderId="3" xfId="0" applyNumberFormat="1" applyFont="1" applyFill="1" applyBorder="1" applyAlignment="1" applyProtection="1">
      <alignment horizontal="center" vertical="center" wrapText="1"/>
    </xf>
    <xf numFmtId="49" fontId="7" fillId="2" borderId="6" xfId="0" applyNumberFormat="1" applyFont="1" applyFill="1" applyBorder="1" applyAlignment="1" applyProtection="1">
      <alignment horizontal="center" vertical="center" wrapText="1"/>
    </xf>
    <xf numFmtId="0" fontId="7" fillId="0" borderId="23" xfId="0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39" xfId="0" applyFont="1" applyFill="1" applyBorder="1" applyAlignment="1">
      <alignment horizontal="center" vertical="center"/>
    </xf>
    <xf numFmtId="0" fontId="7" fillId="0" borderId="22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49" fontId="7" fillId="2" borderId="3" xfId="0" applyNumberFormat="1" applyFont="1" applyFill="1" applyBorder="1" applyAlignment="1" applyProtection="1">
      <alignment horizontal="center" vertical="center" wrapText="1"/>
    </xf>
    <xf numFmtId="49" fontId="6" fillId="0" borderId="40" xfId="0" applyNumberFormat="1" applyFont="1" applyFill="1" applyBorder="1" applyAlignment="1" applyProtection="1">
      <alignment horizontal="center" vertical="center" wrapText="1"/>
    </xf>
    <xf numFmtId="0" fontId="7" fillId="0" borderId="13" xfId="0" applyFont="1" applyFill="1" applyBorder="1" applyAlignment="1">
      <alignment horizontal="center" vertical="center"/>
    </xf>
    <xf numFmtId="0" fontId="7" fillId="0" borderId="34" xfId="0" applyFont="1" applyFill="1" applyBorder="1" applyAlignment="1">
      <alignment horizontal="center" vertical="center"/>
    </xf>
    <xf numFmtId="0" fontId="7" fillId="0" borderId="35" xfId="0" applyFont="1" applyFill="1" applyBorder="1" applyAlignment="1">
      <alignment horizontal="center" vertical="center"/>
    </xf>
    <xf numFmtId="2" fontId="7" fillId="0" borderId="29" xfId="0" applyNumberFormat="1" applyFont="1" applyFill="1" applyBorder="1" applyAlignment="1">
      <alignment horizontal="center" vertical="center"/>
    </xf>
    <xf numFmtId="2" fontId="6" fillId="0" borderId="37" xfId="0" applyNumberFormat="1" applyFont="1" applyFill="1" applyBorder="1" applyAlignment="1">
      <alignment horizontal="center" vertical="center"/>
    </xf>
    <xf numFmtId="2" fontId="7" fillId="0" borderId="36" xfId="0" applyNumberFormat="1" applyFont="1" applyFill="1" applyBorder="1" applyAlignment="1">
      <alignment horizontal="center" vertical="center"/>
    </xf>
    <xf numFmtId="2" fontId="7" fillId="0" borderId="37" xfId="0" applyNumberFormat="1" applyFont="1" applyFill="1" applyBorder="1" applyAlignment="1">
      <alignment horizontal="center" vertical="center"/>
    </xf>
    <xf numFmtId="165" fontId="6" fillId="0" borderId="18" xfId="0" applyNumberFormat="1" applyFont="1" applyFill="1" applyBorder="1" applyAlignment="1">
      <alignment horizontal="right" vertical="center"/>
    </xf>
    <xf numFmtId="165" fontId="7" fillId="2" borderId="3" xfId="0" applyNumberFormat="1" applyFont="1" applyFill="1" applyBorder="1" applyAlignment="1">
      <alignment horizontal="right" vertical="center"/>
    </xf>
    <xf numFmtId="165" fontId="6" fillId="0" borderId="26" xfId="0" applyNumberFormat="1" applyFont="1" applyFill="1" applyBorder="1" applyAlignment="1">
      <alignment horizontal="right" vertical="center"/>
    </xf>
    <xf numFmtId="165" fontId="7" fillId="0" borderId="4" xfId="0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center" vertical="center"/>
    </xf>
    <xf numFmtId="49" fontId="6" fillId="0" borderId="51" xfId="0" applyNumberFormat="1" applyFont="1" applyFill="1" applyBorder="1" applyAlignment="1" applyProtection="1">
      <alignment horizontal="left" vertical="center" wrapText="1"/>
    </xf>
    <xf numFmtId="0" fontId="7" fillId="0" borderId="8" xfId="0" applyFont="1" applyFill="1" applyBorder="1" applyAlignment="1">
      <alignment horizontal="center" vertical="center"/>
    </xf>
    <xf numFmtId="0" fontId="7" fillId="0" borderId="38" xfId="0" applyFont="1" applyFill="1" applyBorder="1" applyAlignment="1">
      <alignment horizontal="center" vertical="center"/>
    </xf>
    <xf numFmtId="0" fontId="8" fillId="0" borderId="0" xfId="0" applyFont="1" applyFill="1"/>
    <xf numFmtId="0" fontId="9" fillId="0" borderId="0" xfId="0" applyFont="1" applyFill="1"/>
    <xf numFmtId="0" fontId="10" fillId="0" borderId="0" xfId="0" applyFont="1" applyFill="1"/>
    <xf numFmtId="0" fontId="10" fillId="0" borderId="0" xfId="0" applyFont="1" applyFill="1" applyAlignment="1">
      <alignment horizontal="right"/>
    </xf>
    <xf numFmtId="0" fontId="4" fillId="0" borderId="0" xfId="0" applyFont="1" applyFill="1"/>
    <xf numFmtId="0" fontId="10" fillId="0" borderId="0" xfId="0" applyFont="1" applyFill="1" applyAlignment="1">
      <alignment horizontal="right"/>
    </xf>
    <xf numFmtId="0" fontId="8" fillId="0" borderId="0" xfId="0" applyFont="1" applyFill="1" applyBorder="1" applyAlignment="1">
      <alignment horizontal="left"/>
    </xf>
    <xf numFmtId="0" fontId="11" fillId="0" borderId="0" xfId="0" applyFont="1" applyFill="1" applyAlignment="1">
      <alignment horizontal="center" vertical="center" wrapText="1"/>
    </xf>
    <xf numFmtId="0" fontId="5" fillId="0" borderId="0" xfId="0" applyFont="1" applyFill="1"/>
    <xf numFmtId="0" fontId="3" fillId="0" borderId="0" xfId="0" applyFont="1" applyFill="1"/>
    <xf numFmtId="0" fontId="2" fillId="0" borderId="0" xfId="0" applyFont="1" applyFill="1" applyAlignment="1">
      <alignment vertical="center" wrapText="1"/>
    </xf>
    <xf numFmtId="0" fontId="2" fillId="0" borderId="0" xfId="0" applyFont="1" applyFill="1"/>
    <xf numFmtId="0" fontId="3" fillId="0" borderId="0" xfId="0" applyFont="1" applyFill="1" applyAlignment="1">
      <alignment horizontal="right"/>
    </xf>
    <xf numFmtId="0" fontId="7" fillId="0" borderId="9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49" fontId="7" fillId="0" borderId="10" xfId="1" applyNumberFormat="1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47" xfId="1" applyFont="1" applyFill="1" applyBorder="1" applyAlignment="1">
      <alignment horizontal="center" vertical="center" wrapText="1"/>
    </xf>
    <xf numFmtId="2" fontId="7" fillId="0" borderId="44" xfId="0" applyNumberFormat="1" applyFont="1" applyFill="1" applyBorder="1" applyAlignment="1">
      <alignment horizontal="center" vertical="center" wrapText="1"/>
    </xf>
    <xf numFmtId="0" fontId="0" fillId="0" borderId="0" xfId="0" applyFill="1"/>
    <xf numFmtId="49" fontId="7" fillId="0" borderId="6" xfId="0" applyNumberFormat="1" applyFont="1" applyFill="1" applyBorder="1" applyAlignment="1" applyProtection="1">
      <alignment horizontal="left" vertical="center" wrapText="1"/>
    </xf>
    <xf numFmtId="0" fontId="7" fillId="0" borderId="6" xfId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 applyProtection="1">
      <alignment horizontal="center" vertical="center" wrapText="1"/>
    </xf>
    <xf numFmtId="165" fontId="7" fillId="0" borderId="6" xfId="0" applyNumberFormat="1" applyFont="1" applyFill="1" applyBorder="1" applyAlignment="1" applyProtection="1">
      <alignment horizontal="right" vertical="center" wrapText="1"/>
    </xf>
    <xf numFmtId="2" fontId="7" fillId="0" borderId="3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 applyProtection="1">
      <alignment horizontal="left" vertical="center" wrapText="1"/>
    </xf>
    <xf numFmtId="0" fontId="6" fillId="0" borderId="1" xfId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 applyProtection="1">
      <alignment horizontal="center" vertical="center" wrapText="1"/>
    </xf>
    <xf numFmtId="4" fontId="12" fillId="0" borderId="1" xfId="0" applyNumberFormat="1" applyFont="1" applyFill="1" applyBorder="1" applyAlignment="1" applyProtection="1">
      <alignment horizontal="right" vertical="center" wrapText="1"/>
    </xf>
    <xf numFmtId="2" fontId="6" fillId="0" borderId="36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 applyProtection="1">
      <alignment horizontal="left" vertical="center" wrapText="1"/>
    </xf>
    <xf numFmtId="0" fontId="6" fillId="0" borderId="4" xfId="1" applyFont="1" applyFill="1" applyBorder="1" applyAlignment="1">
      <alignment horizontal="center" vertical="center" wrapText="1"/>
    </xf>
    <xf numFmtId="49" fontId="12" fillId="0" borderId="4" xfId="0" applyNumberFormat="1" applyFont="1" applyFill="1" applyBorder="1" applyAlignment="1" applyProtection="1">
      <alignment horizontal="center" vertical="center" wrapText="1"/>
    </xf>
    <xf numFmtId="4" fontId="12" fillId="0" borderId="4" xfId="0" applyNumberFormat="1" applyFont="1" applyFill="1" applyBorder="1" applyAlignment="1" applyProtection="1">
      <alignment horizontal="right" vertical="center" wrapText="1"/>
    </xf>
    <xf numFmtId="2" fontId="6" fillId="0" borderId="37" xfId="0" applyNumberFormat="1" applyFont="1" applyFill="1" applyBorder="1" applyAlignment="1">
      <alignment horizontal="center" vertical="center"/>
    </xf>
    <xf numFmtId="49" fontId="7" fillId="0" borderId="26" xfId="0" applyNumberFormat="1" applyFont="1" applyFill="1" applyBorder="1" applyAlignment="1" applyProtection="1">
      <alignment horizontal="left" vertical="center" wrapText="1"/>
    </xf>
    <xf numFmtId="49" fontId="7" fillId="0" borderId="18" xfId="0" applyNumberFormat="1" applyFont="1" applyFill="1" applyBorder="1" applyAlignment="1" applyProtection="1">
      <alignment horizontal="left" vertical="center" wrapText="1"/>
    </xf>
    <xf numFmtId="49" fontId="7" fillId="0" borderId="3" xfId="0" applyNumberFormat="1" applyFont="1" applyFill="1" applyBorder="1" applyAlignment="1" applyProtection="1">
      <alignment horizontal="center" vertical="center" wrapText="1"/>
    </xf>
    <xf numFmtId="4" fontId="12" fillId="0" borderId="14" xfId="0" applyNumberFormat="1" applyFont="1" applyFill="1" applyBorder="1" applyAlignment="1" applyProtection="1">
      <alignment horizontal="right" vertical="center" wrapText="1"/>
    </xf>
    <xf numFmtId="49" fontId="7" fillId="0" borderId="16" xfId="0" applyNumberFormat="1" applyFont="1" applyFill="1" applyBorder="1" applyAlignment="1" applyProtection="1">
      <alignment horizontal="left" vertical="center" wrapText="1"/>
    </xf>
    <xf numFmtId="2" fontId="6" fillId="0" borderId="29" xfId="0" applyNumberFormat="1" applyFont="1" applyFill="1" applyBorder="1" applyAlignment="1">
      <alignment horizontal="center" vertical="center"/>
    </xf>
    <xf numFmtId="49" fontId="7" fillId="0" borderId="10" xfId="0" applyNumberFormat="1" applyFont="1" applyFill="1" applyBorder="1" applyAlignment="1" applyProtection="1">
      <alignment horizontal="left" vertical="center" wrapText="1"/>
    </xf>
    <xf numFmtId="4" fontId="12" fillId="0" borderId="49" xfId="0" applyNumberFormat="1" applyFont="1" applyFill="1" applyBorder="1" applyAlignment="1" applyProtection="1">
      <alignment horizontal="right" vertical="center" wrapText="1"/>
    </xf>
    <xf numFmtId="2" fontId="6" fillId="0" borderId="32" xfId="0" applyNumberFormat="1" applyFont="1" applyFill="1" applyBorder="1" applyAlignment="1">
      <alignment horizontal="center" vertical="center"/>
    </xf>
    <xf numFmtId="2" fontId="6" fillId="0" borderId="50" xfId="0" applyNumberFormat="1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 applyProtection="1">
      <alignment vertical="center" wrapText="1"/>
    </xf>
    <xf numFmtId="49" fontId="6" fillId="0" borderId="4" xfId="0" applyNumberFormat="1" applyFont="1" applyFill="1" applyBorder="1" applyAlignment="1" applyProtection="1">
      <alignment vertical="center" wrapText="1"/>
    </xf>
    <xf numFmtId="49" fontId="6" fillId="0" borderId="4" xfId="0" applyNumberFormat="1" applyFont="1" applyFill="1" applyBorder="1" applyAlignment="1" applyProtection="1">
      <alignment horizontal="left" vertical="center" wrapText="1"/>
    </xf>
    <xf numFmtId="4" fontId="13" fillId="0" borderId="4" xfId="0" applyNumberFormat="1" applyFont="1" applyFill="1" applyBorder="1" applyAlignment="1" applyProtection="1">
      <alignment horizontal="right" vertical="center" wrapText="1"/>
    </xf>
    <xf numFmtId="49" fontId="7" fillId="0" borderId="3" xfId="0" applyNumberFormat="1" applyFont="1" applyFill="1" applyBorder="1" applyAlignment="1" applyProtection="1">
      <alignment horizontal="left" vertical="center" wrapText="1"/>
    </xf>
    <xf numFmtId="49" fontId="6" fillId="0" borderId="26" xfId="0" applyNumberFormat="1" applyFont="1" applyFill="1" applyBorder="1" applyAlignment="1" applyProtection="1">
      <alignment horizontal="left" vertical="center" wrapText="1"/>
    </xf>
    <xf numFmtId="49" fontId="6" fillId="0" borderId="16" xfId="0" applyNumberFormat="1" applyFont="1" applyFill="1" applyBorder="1" applyAlignment="1" applyProtection="1">
      <alignment horizontal="left" vertical="center" wrapText="1"/>
    </xf>
    <xf numFmtId="49" fontId="6" fillId="0" borderId="26" xfId="0" applyNumberFormat="1" applyFont="1" applyFill="1" applyBorder="1" applyAlignment="1" applyProtection="1">
      <alignment horizontal="left" vertical="center" wrapText="1"/>
    </xf>
    <xf numFmtId="4" fontId="12" fillId="0" borderId="16" xfId="0" applyNumberFormat="1" applyFont="1" applyFill="1" applyBorder="1" applyAlignment="1" applyProtection="1">
      <alignment horizontal="right" vertical="center" wrapText="1"/>
    </xf>
    <xf numFmtId="2" fontId="6" fillId="0" borderId="2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 applyProtection="1">
      <alignment horizontal="left" vertical="center" wrapText="1"/>
    </xf>
    <xf numFmtId="2" fontId="6" fillId="0" borderId="2" xfId="0" applyNumberFormat="1" applyFont="1" applyFill="1" applyBorder="1" applyAlignment="1">
      <alignment horizontal="center" vertical="center"/>
    </xf>
    <xf numFmtId="49" fontId="6" fillId="0" borderId="16" xfId="0" applyNumberFormat="1" applyFont="1" applyFill="1" applyBorder="1" applyAlignment="1" applyProtection="1">
      <alignment horizontal="left" vertical="center" wrapText="1"/>
    </xf>
    <xf numFmtId="2" fontId="6" fillId="0" borderId="32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 applyProtection="1">
      <alignment horizontal="left" vertical="center" wrapText="1"/>
    </xf>
    <xf numFmtId="49" fontId="6" fillId="0" borderId="3" xfId="0" applyNumberFormat="1" applyFont="1" applyFill="1" applyBorder="1" applyAlignment="1" applyProtection="1">
      <alignment horizontal="left" vertical="center" wrapText="1"/>
    </xf>
    <xf numFmtId="2" fontId="7" fillId="0" borderId="29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 applyProtection="1">
      <alignment horizontal="center" vertical="center" wrapText="1"/>
    </xf>
    <xf numFmtId="49" fontId="6" fillId="0" borderId="16" xfId="0" applyNumberFormat="1" applyFont="1" applyFill="1" applyBorder="1" applyAlignment="1" applyProtection="1">
      <alignment vertical="center" wrapText="1"/>
    </xf>
    <xf numFmtId="49" fontId="7" fillId="0" borderId="28" xfId="0" applyNumberFormat="1" applyFont="1" applyFill="1" applyBorder="1" applyAlignment="1" applyProtection="1">
      <alignment horizontal="left" vertical="center" wrapText="1"/>
    </xf>
    <xf numFmtId="49" fontId="7" fillId="0" borderId="40" xfId="0" applyNumberFormat="1" applyFont="1" applyFill="1" applyBorder="1" applyAlignment="1" applyProtection="1">
      <alignment horizontal="left" vertical="center" wrapText="1"/>
    </xf>
    <xf numFmtId="49" fontId="7" fillId="0" borderId="52" xfId="0" applyNumberFormat="1" applyFont="1" applyFill="1" applyBorder="1" applyAlignment="1" applyProtection="1">
      <alignment horizontal="left" vertical="center" wrapText="1"/>
    </xf>
    <xf numFmtId="49" fontId="7" fillId="0" borderId="53" xfId="0" applyNumberFormat="1" applyFont="1" applyFill="1" applyBorder="1" applyAlignment="1" applyProtection="1">
      <alignment horizontal="left" vertical="center" wrapText="1"/>
    </xf>
    <xf numFmtId="4" fontId="12" fillId="0" borderId="45" xfId="0" applyNumberFormat="1" applyFont="1" applyFill="1" applyBorder="1" applyAlignment="1" applyProtection="1">
      <alignment horizontal="right" vertical="center" wrapText="1"/>
    </xf>
    <xf numFmtId="49" fontId="7" fillId="0" borderId="6" xfId="0" applyNumberFormat="1" applyFont="1" applyFill="1" applyBorder="1" applyAlignment="1" applyProtection="1">
      <alignment horizontal="left" vertical="center" wrapText="1"/>
    </xf>
    <xf numFmtId="49" fontId="6" fillId="0" borderId="33" xfId="0" applyNumberFormat="1" applyFont="1" applyFill="1" applyBorder="1" applyAlignment="1" applyProtection="1">
      <alignment horizontal="left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0" fillId="0" borderId="1" xfId="0" applyFill="1" applyBorder="1"/>
    <xf numFmtId="4" fontId="12" fillId="0" borderId="43" xfId="0" applyNumberFormat="1" applyFont="1" applyFill="1" applyBorder="1" applyAlignment="1" applyProtection="1">
      <alignment horizontal="right" vertical="center" wrapText="1"/>
    </xf>
    <xf numFmtId="49" fontId="6" fillId="0" borderId="3" xfId="0" applyNumberFormat="1" applyFont="1" applyFill="1" applyBorder="1" applyAlignment="1" applyProtection="1">
      <alignment horizontal="left" vertical="center" wrapText="1"/>
    </xf>
    <xf numFmtId="49" fontId="6" fillId="0" borderId="18" xfId="0" applyNumberFormat="1" applyFont="1" applyFill="1" applyBorder="1" applyAlignment="1" applyProtection="1">
      <alignment horizontal="left" vertical="center" wrapText="1"/>
    </xf>
    <xf numFmtId="49" fontId="6" fillId="0" borderId="40" xfId="0" applyNumberFormat="1" applyFont="1" applyFill="1" applyBorder="1" applyAlignment="1" applyProtection="1">
      <alignment horizontal="left" vertical="center" wrapText="1"/>
    </xf>
    <xf numFmtId="49" fontId="12" fillId="0" borderId="40" xfId="0" applyNumberFormat="1" applyFont="1" applyFill="1" applyBorder="1" applyAlignment="1" applyProtection="1">
      <alignment horizontal="left" vertical="center" wrapText="1"/>
    </xf>
    <xf numFmtId="49" fontId="12" fillId="0" borderId="53" xfId="0" applyNumberFormat="1" applyFont="1" applyFill="1" applyBorder="1" applyAlignment="1" applyProtection="1">
      <alignment horizontal="left" vertical="center" wrapText="1"/>
    </xf>
    <xf numFmtId="49" fontId="7" fillId="0" borderId="54" xfId="0" applyNumberFormat="1" applyFont="1" applyFill="1" applyBorder="1" applyAlignment="1" applyProtection="1">
      <alignment horizontal="left" vertical="center" wrapText="1"/>
    </xf>
    <xf numFmtId="49" fontId="7" fillId="0" borderId="30" xfId="0" applyNumberFormat="1" applyFont="1" applyFill="1" applyBorder="1" applyAlignment="1" applyProtection="1">
      <alignment horizontal="left" vertical="center" wrapText="1"/>
    </xf>
    <xf numFmtId="2" fontId="6" fillId="0" borderId="29" xfId="0" applyNumberFormat="1" applyFont="1" applyFill="1" applyBorder="1" applyAlignment="1">
      <alignment horizontal="center" vertical="center"/>
    </xf>
    <xf numFmtId="49" fontId="7" fillId="0" borderId="55" xfId="0" applyNumberFormat="1" applyFont="1" applyFill="1" applyBorder="1" applyAlignment="1" applyProtection="1">
      <alignment horizontal="left" vertical="center" wrapText="1"/>
    </xf>
    <xf numFmtId="0" fontId="7" fillId="0" borderId="41" xfId="0" applyFont="1" applyFill="1" applyBorder="1" applyAlignment="1">
      <alignment horizontal="left"/>
    </xf>
    <xf numFmtId="0" fontId="7" fillId="0" borderId="37" xfId="0" applyFont="1" applyFill="1" applyBorder="1" applyAlignment="1">
      <alignment horizontal="left"/>
    </xf>
    <xf numFmtId="49" fontId="7" fillId="0" borderId="27" xfId="0" applyNumberFormat="1" applyFont="1" applyFill="1" applyBorder="1" applyAlignment="1" applyProtection="1">
      <alignment horizontal="left"/>
    </xf>
    <xf numFmtId="49" fontId="7" fillId="0" borderId="30" xfId="0" applyNumberFormat="1" applyFont="1" applyFill="1" applyBorder="1" applyAlignment="1" applyProtection="1">
      <alignment horizontal="center"/>
    </xf>
    <xf numFmtId="49" fontId="7" fillId="0" borderId="25" xfId="0" applyNumberFormat="1" applyFont="1" applyFill="1" applyBorder="1" applyAlignment="1" applyProtection="1">
      <alignment horizontal="center"/>
    </xf>
    <xf numFmtId="49" fontId="7" fillId="0" borderId="27" xfId="0" applyNumberFormat="1" applyFont="1" applyFill="1" applyBorder="1" applyAlignment="1" applyProtection="1">
      <alignment horizontal="center"/>
    </xf>
    <xf numFmtId="165" fontId="7" fillId="0" borderId="18" xfId="0" applyNumberFormat="1" applyFont="1" applyFill="1" applyBorder="1" applyAlignment="1" applyProtection="1">
      <alignment horizontal="right"/>
    </xf>
    <xf numFmtId="2" fontId="7" fillId="0" borderId="48" xfId="0" applyNumberFormat="1" applyFont="1" applyFill="1" applyBorder="1" applyAlignment="1">
      <alignment horizontal="center" vertical="center"/>
    </xf>
    <xf numFmtId="49" fontId="7" fillId="0" borderId="46" xfId="0" applyNumberFormat="1" applyFont="1" applyFill="1" applyBorder="1" applyAlignment="1" applyProtection="1">
      <alignment horizontal="left" vertical="center" wrapText="1"/>
    </xf>
    <xf numFmtId="49" fontId="7" fillId="0" borderId="25" xfId="0" applyNumberFormat="1" applyFont="1" applyFill="1" applyBorder="1" applyAlignment="1" applyProtection="1">
      <alignment horizontal="left" vertical="center" wrapText="1"/>
    </xf>
    <xf numFmtId="2" fontId="6" fillId="0" borderId="36" xfId="0" applyNumberFormat="1" applyFont="1" applyFill="1" applyBorder="1" applyAlignment="1">
      <alignment horizontal="center" vertical="center"/>
    </xf>
    <xf numFmtId="49" fontId="7" fillId="0" borderId="20" xfId="0" applyNumberFormat="1" applyFont="1" applyFill="1" applyBorder="1" applyAlignment="1" applyProtection="1">
      <alignment horizontal="left" vertical="center" wrapText="1"/>
    </xf>
    <xf numFmtId="2" fontId="7" fillId="0" borderId="2" xfId="0" applyNumberFormat="1" applyFont="1" applyFill="1" applyBorder="1" applyAlignment="1">
      <alignment horizontal="center" vertical="center"/>
    </xf>
    <xf numFmtId="2" fontId="6" fillId="0" borderId="5" xfId="0" applyNumberFormat="1" applyFont="1" applyFill="1" applyBorder="1" applyAlignment="1">
      <alignment horizontal="center" vertical="center"/>
    </xf>
  </cellXfs>
  <cellStyles count="4">
    <cellStyle name="Обычный" xfId="0" builtinId="0"/>
    <cellStyle name="Обычный 2" xfId="1"/>
    <cellStyle name="Обычный 3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K136"/>
  <sheetViews>
    <sheetView tabSelected="1" view="pageBreakPreview" topLeftCell="A125" zoomScaleNormal="100" zoomScaleSheetLayoutView="100" workbookViewId="0">
      <selection activeCell="C91" sqref="A91:XFD93"/>
    </sheetView>
  </sheetViews>
  <sheetFormatPr defaultRowHeight="12.75" customHeight="1" outlineLevelRow="1" x14ac:dyDescent="0.2"/>
  <cols>
    <col min="1" max="1" width="5" style="81" customWidth="1"/>
    <col min="2" max="2" width="43.5703125" style="81" customWidth="1"/>
    <col min="3" max="3" width="23.28515625" style="81" customWidth="1"/>
    <col min="4" max="4" width="12.7109375" style="81" customWidth="1"/>
    <col min="5" max="5" width="12.5703125" style="81" customWidth="1"/>
    <col min="6" max="6" width="13.140625" style="81" customWidth="1"/>
    <col min="7" max="7" width="9.42578125" style="81" customWidth="1"/>
    <col min="8" max="8" width="12.85546875" style="81" customWidth="1"/>
    <col min="9" max="9" width="13.28515625" style="81" customWidth="1"/>
    <col min="10" max="10" width="13.85546875" style="81" customWidth="1"/>
    <col min="11" max="11" width="15" style="81" customWidth="1"/>
    <col min="12" max="16384" width="9.140625" style="81"/>
  </cols>
  <sheetData>
    <row r="1" spans="1:11" s="66" customFormat="1" ht="21.75" customHeight="1" x14ac:dyDescent="0.35">
      <c r="A1" s="62"/>
      <c r="B1" s="63"/>
      <c r="C1" s="62"/>
      <c r="D1" s="62"/>
      <c r="E1" s="62"/>
      <c r="F1" s="64"/>
      <c r="G1" s="64"/>
      <c r="H1" s="65" t="s">
        <v>66</v>
      </c>
      <c r="I1" s="65"/>
      <c r="J1" s="65"/>
      <c r="K1" s="65"/>
    </row>
    <row r="2" spans="1:11" s="66" customFormat="1" ht="23.25" customHeight="1" x14ac:dyDescent="0.35">
      <c r="A2" s="62"/>
      <c r="B2" s="63"/>
      <c r="C2" s="62"/>
      <c r="D2" s="62"/>
      <c r="E2" s="62"/>
      <c r="F2" s="64"/>
      <c r="G2" s="65" t="s">
        <v>67</v>
      </c>
      <c r="H2" s="65"/>
      <c r="I2" s="65"/>
      <c r="J2" s="65"/>
      <c r="K2" s="65"/>
    </row>
    <row r="3" spans="1:11" s="66" customFormat="1" ht="25.5" customHeight="1" x14ac:dyDescent="0.35">
      <c r="A3" s="62"/>
      <c r="B3" s="63"/>
      <c r="C3" s="62"/>
      <c r="D3" s="62"/>
      <c r="E3" s="62"/>
      <c r="F3" s="65" t="s">
        <v>68</v>
      </c>
      <c r="G3" s="65"/>
      <c r="H3" s="65"/>
      <c r="I3" s="65"/>
      <c r="J3" s="65"/>
      <c r="K3" s="65"/>
    </row>
    <row r="4" spans="1:11" s="66" customFormat="1" ht="20.25" customHeight="1" x14ac:dyDescent="0.35">
      <c r="A4" s="62"/>
      <c r="B4" s="63"/>
      <c r="C4" s="62"/>
      <c r="D4" s="62"/>
      <c r="E4" s="62"/>
      <c r="F4" s="65" t="s">
        <v>160</v>
      </c>
      <c r="G4" s="65"/>
      <c r="H4" s="65"/>
      <c r="I4" s="65"/>
      <c r="J4" s="65"/>
      <c r="K4" s="65"/>
    </row>
    <row r="5" spans="1:11" s="66" customFormat="1" ht="20.25" customHeight="1" x14ac:dyDescent="0.35">
      <c r="A5" s="62"/>
      <c r="B5" s="63"/>
      <c r="C5" s="62"/>
      <c r="D5" s="62"/>
      <c r="E5" s="62"/>
      <c r="F5" s="67"/>
      <c r="G5" s="67"/>
      <c r="H5" s="67"/>
      <c r="I5" s="67"/>
      <c r="J5" s="67"/>
      <c r="K5" s="67"/>
    </row>
    <row r="6" spans="1:11" s="66" customFormat="1" ht="30.75" customHeight="1" x14ac:dyDescent="0.35">
      <c r="A6" s="62"/>
      <c r="B6" s="63"/>
      <c r="C6" s="62"/>
      <c r="D6" s="62"/>
      <c r="E6" s="62"/>
      <c r="F6" s="62"/>
      <c r="G6" s="68"/>
      <c r="H6" s="68"/>
      <c r="I6" s="62"/>
      <c r="J6" s="62"/>
      <c r="K6" s="62"/>
    </row>
    <row r="7" spans="1:11" s="70" customFormat="1" ht="42" customHeight="1" x14ac:dyDescent="0.35">
      <c r="A7" s="69" t="s">
        <v>152</v>
      </c>
      <c r="B7" s="69"/>
      <c r="C7" s="69"/>
      <c r="D7" s="69"/>
      <c r="E7" s="69"/>
      <c r="F7" s="69"/>
      <c r="G7" s="69"/>
      <c r="H7" s="69"/>
      <c r="I7" s="69"/>
      <c r="J7" s="69"/>
      <c r="K7" s="69"/>
    </row>
    <row r="8" spans="1:11" s="71" customFormat="1" ht="7.5" customHeight="1" x14ac:dyDescent="0.25">
      <c r="B8" s="72"/>
      <c r="C8" s="72"/>
      <c r="D8" s="72"/>
      <c r="E8" s="72"/>
      <c r="F8" s="72"/>
      <c r="G8" s="72"/>
      <c r="H8" s="72"/>
    </row>
    <row r="9" spans="1:11" s="71" customFormat="1" ht="7.5" customHeight="1" x14ac:dyDescent="0.25">
      <c r="B9" s="72"/>
      <c r="C9" s="72"/>
      <c r="D9" s="72"/>
      <c r="E9" s="72"/>
      <c r="F9" s="72"/>
      <c r="G9" s="72"/>
      <c r="H9" s="72"/>
    </row>
    <row r="10" spans="1:11" s="71" customFormat="1" ht="24.75" customHeight="1" thickBot="1" x14ac:dyDescent="0.3">
      <c r="B10" s="73"/>
      <c r="K10" s="74" t="s">
        <v>70</v>
      </c>
    </row>
    <row r="11" spans="1:11" ht="51.75" thickBot="1" x14ac:dyDescent="0.25">
      <c r="A11" s="75" t="s">
        <v>41</v>
      </c>
      <c r="B11" s="76" t="s">
        <v>42</v>
      </c>
      <c r="C11" s="76" t="s">
        <v>43</v>
      </c>
      <c r="D11" s="76" t="s">
        <v>44</v>
      </c>
      <c r="E11" s="77" t="s">
        <v>45</v>
      </c>
      <c r="F11" s="76" t="s">
        <v>46</v>
      </c>
      <c r="G11" s="76" t="s">
        <v>47</v>
      </c>
      <c r="H11" s="76" t="s">
        <v>48</v>
      </c>
      <c r="I11" s="78" t="s">
        <v>153</v>
      </c>
      <c r="J11" s="79" t="s">
        <v>60</v>
      </c>
      <c r="K11" s="80" t="s">
        <v>69</v>
      </c>
    </row>
    <row r="12" spans="1:11" ht="31.5" customHeight="1" x14ac:dyDescent="0.2">
      <c r="A12" s="34">
        <v>1</v>
      </c>
      <c r="B12" s="82" t="s">
        <v>71</v>
      </c>
      <c r="C12" s="2" t="s">
        <v>49</v>
      </c>
      <c r="D12" s="32"/>
      <c r="E12" s="32"/>
      <c r="F12" s="32"/>
      <c r="G12" s="32"/>
      <c r="H12" s="3">
        <f>SUM(H13:H14)</f>
        <v>1820</v>
      </c>
      <c r="I12" s="3">
        <f>SUM(I13:I14)</f>
        <v>1620</v>
      </c>
      <c r="J12" s="24">
        <f>SUM(J13:J14)</f>
        <v>200</v>
      </c>
      <c r="K12" s="6">
        <f>I12*100/H12</f>
        <v>89.010989010989007</v>
      </c>
    </row>
    <row r="13" spans="1:11" ht="25.5" customHeight="1" x14ac:dyDescent="0.2">
      <c r="A13" s="35"/>
      <c r="B13" s="87"/>
      <c r="C13" s="88" t="s">
        <v>50</v>
      </c>
      <c r="D13" s="89" t="s">
        <v>2</v>
      </c>
      <c r="E13" s="89" t="s">
        <v>1</v>
      </c>
      <c r="F13" s="89" t="s">
        <v>0</v>
      </c>
      <c r="G13" s="89" t="s">
        <v>4</v>
      </c>
      <c r="H13" s="90">
        <v>870</v>
      </c>
      <c r="I13" s="90">
        <v>870</v>
      </c>
      <c r="J13" s="11">
        <f>H13-I13</f>
        <v>0</v>
      </c>
      <c r="K13" s="91"/>
    </row>
    <row r="14" spans="1:11" ht="16.5" customHeight="1" outlineLevel="1" thickBot="1" x14ac:dyDescent="0.25">
      <c r="A14" s="37"/>
      <c r="B14" s="92"/>
      <c r="C14" s="93"/>
      <c r="D14" s="94" t="s">
        <v>2</v>
      </c>
      <c r="E14" s="94" t="s">
        <v>1</v>
      </c>
      <c r="F14" s="94" t="s">
        <v>0</v>
      </c>
      <c r="G14" s="94" t="s">
        <v>5</v>
      </c>
      <c r="H14" s="95">
        <v>950</v>
      </c>
      <c r="I14" s="95">
        <v>750</v>
      </c>
      <c r="J14" s="19">
        <f>H14-I14</f>
        <v>200</v>
      </c>
      <c r="K14" s="96"/>
    </row>
    <row r="15" spans="1:11" ht="35.25" customHeight="1" x14ac:dyDescent="0.2">
      <c r="A15" s="34">
        <v>2</v>
      </c>
      <c r="B15" s="82" t="s">
        <v>72</v>
      </c>
      <c r="C15" s="83" t="s">
        <v>49</v>
      </c>
      <c r="D15" s="84"/>
      <c r="E15" s="84"/>
      <c r="F15" s="84"/>
      <c r="G15" s="84"/>
      <c r="H15" s="85">
        <f>SUM(H16:H17)</f>
        <v>410</v>
      </c>
      <c r="I15" s="85">
        <f>SUM(I16:I17)</f>
        <v>169.91</v>
      </c>
      <c r="J15" s="85">
        <f>SUM(J16:J17)</f>
        <v>240.09</v>
      </c>
      <c r="K15" s="86">
        <f>I15*100/H15</f>
        <v>41.44146341463415</v>
      </c>
    </row>
    <row r="16" spans="1:11" ht="39.75" customHeight="1" x14ac:dyDescent="0.2">
      <c r="A16" s="33"/>
      <c r="B16" s="97"/>
      <c r="C16" s="28" t="s">
        <v>158</v>
      </c>
      <c r="D16" s="22" t="s">
        <v>33</v>
      </c>
      <c r="E16" s="22" t="s">
        <v>10</v>
      </c>
      <c r="F16" s="22" t="s">
        <v>6</v>
      </c>
      <c r="G16" s="22" t="s">
        <v>5</v>
      </c>
      <c r="H16" s="90">
        <v>50</v>
      </c>
      <c r="I16" s="90">
        <v>0</v>
      </c>
      <c r="J16" s="15">
        <f>H16-I16</f>
        <v>50</v>
      </c>
      <c r="K16" s="48"/>
    </row>
    <row r="17" spans="1:11" ht="35.25" customHeight="1" thickBot="1" x14ac:dyDescent="0.25">
      <c r="A17" s="33"/>
      <c r="B17" s="97"/>
      <c r="C17" s="12" t="s">
        <v>50</v>
      </c>
      <c r="D17" s="13" t="s">
        <v>39</v>
      </c>
      <c r="E17" s="13" t="s">
        <v>1</v>
      </c>
      <c r="F17" s="13" t="s">
        <v>6</v>
      </c>
      <c r="G17" s="13" t="s">
        <v>3</v>
      </c>
      <c r="H17" s="115">
        <v>360</v>
      </c>
      <c r="I17" s="115">
        <v>169.91</v>
      </c>
      <c r="J17" s="15">
        <f>H17-I17</f>
        <v>190.09</v>
      </c>
      <c r="K17" s="156"/>
    </row>
    <row r="18" spans="1:11" ht="27" customHeight="1" outlineLevel="1" x14ac:dyDescent="0.2">
      <c r="A18" s="38">
        <v>3</v>
      </c>
      <c r="B18" s="157" t="s">
        <v>73</v>
      </c>
      <c r="C18" s="2" t="s">
        <v>49</v>
      </c>
      <c r="D18" s="32"/>
      <c r="E18" s="32"/>
      <c r="F18" s="32"/>
      <c r="G18" s="32"/>
      <c r="H18" s="3">
        <f>SUM(H19:H20)</f>
        <v>560</v>
      </c>
      <c r="I18" s="3">
        <f>SUM(I19:I20)</f>
        <v>400</v>
      </c>
      <c r="J18" s="3">
        <f>SUM(J19:J20)</f>
        <v>160</v>
      </c>
      <c r="K18" s="1">
        <f>I18*100/H18</f>
        <v>71.428571428571431</v>
      </c>
    </row>
    <row r="19" spans="1:11" ht="23.25" customHeight="1" outlineLevel="1" x14ac:dyDescent="0.2">
      <c r="A19" s="39"/>
      <c r="B19" s="154"/>
      <c r="C19" s="10" t="s">
        <v>50</v>
      </c>
      <c r="D19" s="28" t="s">
        <v>2</v>
      </c>
      <c r="E19" s="28" t="s">
        <v>1</v>
      </c>
      <c r="F19" s="28" t="s">
        <v>74</v>
      </c>
      <c r="G19" s="28" t="s">
        <v>3</v>
      </c>
      <c r="H19" s="90">
        <v>460</v>
      </c>
      <c r="I19" s="90">
        <v>400</v>
      </c>
      <c r="J19" s="11">
        <f>H19-I19</f>
        <v>60</v>
      </c>
      <c r="K19" s="158"/>
    </row>
    <row r="20" spans="1:11" ht="21.75" customHeight="1" outlineLevel="1" thickBot="1" x14ac:dyDescent="0.25">
      <c r="A20" s="58"/>
      <c r="B20" s="155"/>
      <c r="C20" s="18" t="s">
        <v>50</v>
      </c>
      <c r="D20" s="16" t="s">
        <v>2</v>
      </c>
      <c r="E20" s="16" t="s">
        <v>1</v>
      </c>
      <c r="F20" s="16" t="s">
        <v>74</v>
      </c>
      <c r="G20" s="16" t="s">
        <v>4</v>
      </c>
      <c r="H20" s="95">
        <v>100</v>
      </c>
      <c r="I20" s="95">
        <v>0</v>
      </c>
      <c r="J20" s="19">
        <f>H20-I20</f>
        <v>100</v>
      </c>
      <c r="K20" s="159"/>
    </row>
    <row r="21" spans="1:11" ht="30" customHeight="1" x14ac:dyDescent="0.2">
      <c r="A21" s="61">
        <v>4</v>
      </c>
      <c r="B21" s="111" t="s">
        <v>75</v>
      </c>
      <c r="C21" s="7" t="s">
        <v>49</v>
      </c>
      <c r="D21" s="43"/>
      <c r="E21" s="43"/>
      <c r="F21" s="43"/>
      <c r="G21" s="43"/>
      <c r="H21" s="8">
        <f>SUM(H22:H24)</f>
        <v>23030</v>
      </c>
      <c r="I21" s="8">
        <f>SUM(I22:I24)</f>
        <v>20000</v>
      </c>
      <c r="J21" s="53">
        <f>SUM(J22:J24)</f>
        <v>3030</v>
      </c>
      <c r="K21" s="26">
        <f>I21*100/H21</f>
        <v>86.843247937472867</v>
      </c>
    </row>
    <row r="22" spans="1:11" ht="30" customHeight="1" outlineLevel="1" x14ac:dyDescent="0.2">
      <c r="A22" s="35"/>
      <c r="B22" s="87"/>
      <c r="C22" s="10" t="s">
        <v>50</v>
      </c>
      <c r="D22" s="28" t="s">
        <v>8</v>
      </c>
      <c r="E22" s="28" t="s">
        <v>1</v>
      </c>
      <c r="F22" s="28" t="s">
        <v>7</v>
      </c>
      <c r="G22" s="28" t="s">
        <v>3</v>
      </c>
      <c r="H22" s="90">
        <v>30</v>
      </c>
      <c r="I22" s="90">
        <v>0</v>
      </c>
      <c r="J22" s="11">
        <f>H22-I22</f>
        <v>30</v>
      </c>
      <c r="K22" s="91"/>
    </row>
    <row r="23" spans="1:11" ht="30" customHeight="1" outlineLevel="1" x14ac:dyDescent="0.2">
      <c r="A23" s="36"/>
      <c r="B23" s="101"/>
      <c r="C23" s="10" t="s">
        <v>50</v>
      </c>
      <c r="D23" s="28" t="s">
        <v>8</v>
      </c>
      <c r="E23" s="13" t="s">
        <v>1</v>
      </c>
      <c r="F23" s="28" t="s">
        <v>7</v>
      </c>
      <c r="G23" s="13" t="s">
        <v>5</v>
      </c>
      <c r="H23" s="90">
        <v>20000</v>
      </c>
      <c r="I23" s="90">
        <v>20000</v>
      </c>
      <c r="J23" s="11">
        <f>H23-I23</f>
        <v>0</v>
      </c>
      <c r="K23" s="102"/>
    </row>
    <row r="24" spans="1:11" ht="30" customHeight="1" outlineLevel="1" thickBot="1" x14ac:dyDescent="0.25">
      <c r="A24" s="37"/>
      <c r="B24" s="92"/>
      <c r="C24" s="18" t="s">
        <v>50</v>
      </c>
      <c r="D24" s="16" t="s">
        <v>8</v>
      </c>
      <c r="E24" s="16" t="s">
        <v>1</v>
      </c>
      <c r="F24" s="16" t="s">
        <v>7</v>
      </c>
      <c r="G24" s="16" t="s">
        <v>9</v>
      </c>
      <c r="H24" s="95">
        <v>3000</v>
      </c>
      <c r="I24" s="95">
        <v>0</v>
      </c>
      <c r="J24" s="19">
        <f>H24-I24</f>
        <v>3000</v>
      </c>
      <c r="K24" s="96"/>
    </row>
    <row r="25" spans="1:11" ht="31.5" customHeight="1" outlineLevel="1" x14ac:dyDescent="0.2">
      <c r="A25" s="38">
        <v>5</v>
      </c>
      <c r="B25" s="103" t="s">
        <v>76</v>
      </c>
      <c r="C25" s="2" t="s">
        <v>49</v>
      </c>
      <c r="D25" s="32"/>
      <c r="E25" s="32"/>
      <c r="F25" s="32"/>
      <c r="G25" s="32"/>
      <c r="H25" s="3">
        <f>SUM(H26:H27)</f>
        <v>1480</v>
      </c>
      <c r="I25" s="3">
        <f>SUM(I26:I27)</f>
        <v>628.32000000000005</v>
      </c>
      <c r="J25" s="24">
        <f>SUM(J26:J27)</f>
        <v>851.68</v>
      </c>
      <c r="K25" s="1">
        <f>I25*100/H25</f>
        <v>42.454054054054062</v>
      </c>
    </row>
    <row r="26" spans="1:11" ht="31.5" customHeight="1" outlineLevel="1" x14ac:dyDescent="0.2">
      <c r="A26" s="39"/>
      <c r="B26" s="97"/>
      <c r="C26" s="10" t="s">
        <v>50</v>
      </c>
      <c r="D26" s="13" t="s">
        <v>63</v>
      </c>
      <c r="E26" s="13" t="s">
        <v>1</v>
      </c>
      <c r="F26" s="13" t="s">
        <v>64</v>
      </c>
      <c r="G26" s="13" t="s">
        <v>3</v>
      </c>
      <c r="H26" s="90">
        <v>230</v>
      </c>
      <c r="I26" s="104">
        <v>117.6</v>
      </c>
      <c r="J26" s="15">
        <f>H26-I26</f>
        <v>112.4</v>
      </c>
      <c r="K26" s="105"/>
    </row>
    <row r="27" spans="1:11" ht="31.5" customHeight="1" outlineLevel="1" thickBot="1" x14ac:dyDescent="0.25">
      <c r="A27" s="58"/>
      <c r="B27" s="98"/>
      <c r="C27" s="18" t="s">
        <v>50</v>
      </c>
      <c r="D27" s="16" t="s">
        <v>63</v>
      </c>
      <c r="E27" s="16" t="s">
        <v>1</v>
      </c>
      <c r="F27" s="16" t="s">
        <v>64</v>
      </c>
      <c r="G27" s="16" t="s">
        <v>4</v>
      </c>
      <c r="H27" s="95">
        <v>1250</v>
      </c>
      <c r="I27" s="95">
        <v>510.72</v>
      </c>
      <c r="J27" s="19">
        <f>H27-I27</f>
        <v>739.28</v>
      </c>
      <c r="K27" s="106"/>
    </row>
    <row r="28" spans="1:11" ht="26.25" customHeight="1" x14ac:dyDescent="0.2">
      <c r="A28" s="34">
        <v>6</v>
      </c>
      <c r="B28" s="82" t="s">
        <v>77</v>
      </c>
      <c r="C28" s="5" t="s">
        <v>49</v>
      </c>
      <c r="D28" s="32"/>
      <c r="E28" s="32"/>
      <c r="F28" s="32"/>
      <c r="G28" s="32"/>
      <c r="H28" s="3">
        <f>SUM(H29:H33)</f>
        <v>8358</v>
      </c>
      <c r="I28" s="3">
        <f>SUM(I29:I33)</f>
        <v>62</v>
      </c>
      <c r="J28" s="3">
        <f>SUM(J29:J33)</f>
        <v>8296</v>
      </c>
      <c r="K28" s="6">
        <f>I28*100/H28</f>
        <v>0.74180425939219907</v>
      </c>
    </row>
    <row r="29" spans="1:11" ht="33.75" customHeight="1" x14ac:dyDescent="0.2">
      <c r="A29" s="35"/>
      <c r="B29" s="87"/>
      <c r="C29" s="44" t="s">
        <v>113</v>
      </c>
      <c r="D29" s="28" t="s">
        <v>14</v>
      </c>
      <c r="E29" s="28" t="s">
        <v>13</v>
      </c>
      <c r="F29" s="28" t="s">
        <v>110</v>
      </c>
      <c r="G29" s="28" t="s">
        <v>3</v>
      </c>
      <c r="H29" s="9">
        <v>2458</v>
      </c>
      <c r="I29" s="11">
        <v>62</v>
      </c>
      <c r="J29" s="11">
        <f>H29-I29</f>
        <v>2396</v>
      </c>
      <c r="K29" s="91"/>
    </row>
    <row r="30" spans="1:11" ht="33.75" customHeight="1" x14ac:dyDescent="0.2">
      <c r="A30" s="35"/>
      <c r="B30" s="87"/>
      <c r="C30" s="44"/>
      <c r="D30" s="28" t="s">
        <v>14</v>
      </c>
      <c r="E30" s="28" t="s">
        <v>13</v>
      </c>
      <c r="F30" s="28" t="s">
        <v>110</v>
      </c>
      <c r="G30" s="28" t="s">
        <v>4</v>
      </c>
      <c r="H30" s="9">
        <v>300</v>
      </c>
      <c r="I30" s="11">
        <v>0</v>
      </c>
      <c r="J30" s="11">
        <f>H30-I30</f>
        <v>300</v>
      </c>
      <c r="K30" s="102"/>
    </row>
    <row r="31" spans="1:11" ht="33.75" customHeight="1" outlineLevel="1" x14ac:dyDescent="0.2">
      <c r="A31" s="35"/>
      <c r="B31" s="87"/>
      <c r="C31" s="44"/>
      <c r="D31" s="28" t="s">
        <v>14</v>
      </c>
      <c r="E31" s="28" t="s">
        <v>13</v>
      </c>
      <c r="F31" s="28" t="s">
        <v>110</v>
      </c>
      <c r="G31" s="28" t="s">
        <v>9</v>
      </c>
      <c r="H31" s="9">
        <v>320</v>
      </c>
      <c r="I31" s="11">
        <v>0</v>
      </c>
      <c r="J31" s="11">
        <f>H31-I31</f>
        <v>320</v>
      </c>
      <c r="K31" s="102"/>
    </row>
    <row r="32" spans="1:11" ht="61.5" customHeight="1" outlineLevel="1" x14ac:dyDescent="0.2">
      <c r="A32" s="42"/>
      <c r="B32" s="107" t="s">
        <v>115</v>
      </c>
      <c r="C32" s="10" t="s">
        <v>113</v>
      </c>
      <c r="D32" s="28" t="s">
        <v>14</v>
      </c>
      <c r="E32" s="28" t="s">
        <v>13</v>
      </c>
      <c r="F32" s="28" t="s">
        <v>114</v>
      </c>
      <c r="G32" s="28" t="s">
        <v>9</v>
      </c>
      <c r="H32" s="9">
        <v>5280</v>
      </c>
      <c r="I32" s="11">
        <v>0</v>
      </c>
      <c r="J32" s="11">
        <f>H32-I32</f>
        <v>5280</v>
      </c>
      <c r="K32" s="102"/>
    </row>
    <row r="33" spans="1:11" ht="51" customHeight="1" outlineLevel="1" thickBot="1" x14ac:dyDescent="0.25">
      <c r="A33" s="60"/>
      <c r="B33" s="108" t="s">
        <v>78</v>
      </c>
      <c r="C33" s="18" t="s">
        <v>50</v>
      </c>
      <c r="D33" s="16" t="s">
        <v>61</v>
      </c>
      <c r="E33" s="16" t="s">
        <v>1</v>
      </c>
      <c r="F33" s="16" t="s">
        <v>111</v>
      </c>
      <c r="G33" s="16" t="s">
        <v>9</v>
      </c>
      <c r="H33" s="17">
        <v>0</v>
      </c>
      <c r="I33" s="19">
        <v>0</v>
      </c>
      <c r="J33" s="19">
        <f>H33-I33</f>
        <v>0</v>
      </c>
      <c r="K33" s="96"/>
    </row>
    <row r="34" spans="1:11" ht="38.25" customHeight="1" x14ac:dyDescent="0.2">
      <c r="A34" s="34">
        <v>7</v>
      </c>
      <c r="B34" s="82" t="s">
        <v>79</v>
      </c>
      <c r="C34" s="2" t="s">
        <v>49</v>
      </c>
      <c r="D34" s="32"/>
      <c r="E34" s="32"/>
      <c r="F34" s="32"/>
      <c r="G34" s="32"/>
      <c r="H34" s="3">
        <f>SUM(H35:H36)</f>
        <v>8160</v>
      </c>
      <c r="I34" s="3">
        <f>SUM(I35:I36)</f>
        <v>1417.1</v>
      </c>
      <c r="J34" s="3">
        <f>SUM(J35:J36)</f>
        <v>6742.9</v>
      </c>
      <c r="K34" s="6">
        <f>I34*100/H34</f>
        <v>17.366421568627452</v>
      </c>
    </row>
    <row r="35" spans="1:11" ht="38.25" customHeight="1" outlineLevel="1" x14ac:dyDescent="0.2">
      <c r="A35" s="35"/>
      <c r="B35" s="87"/>
      <c r="C35" s="10" t="s">
        <v>50</v>
      </c>
      <c r="D35" s="28" t="s">
        <v>106</v>
      </c>
      <c r="E35" s="28" t="s">
        <v>1</v>
      </c>
      <c r="F35" s="28" t="s">
        <v>17</v>
      </c>
      <c r="G35" s="28" t="s">
        <v>3</v>
      </c>
      <c r="H35" s="90">
        <v>60</v>
      </c>
      <c r="I35" s="90">
        <v>0</v>
      </c>
      <c r="J35" s="11">
        <f>H35-I35</f>
        <v>60</v>
      </c>
      <c r="K35" s="91"/>
    </row>
    <row r="36" spans="1:11" ht="58.5" customHeight="1" outlineLevel="1" thickBot="1" x14ac:dyDescent="0.25">
      <c r="A36" s="37"/>
      <c r="B36" s="109" t="s">
        <v>80</v>
      </c>
      <c r="C36" s="18" t="s">
        <v>50</v>
      </c>
      <c r="D36" s="16" t="s">
        <v>2</v>
      </c>
      <c r="E36" s="16" t="s">
        <v>1</v>
      </c>
      <c r="F36" s="16" t="s">
        <v>18</v>
      </c>
      <c r="G36" s="16" t="s">
        <v>4</v>
      </c>
      <c r="H36" s="95">
        <v>8100</v>
      </c>
      <c r="I36" s="95">
        <v>1417.1</v>
      </c>
      <c r="J36" s="52">
        <f>H36-I36</f>
        <v>6682.9</v>
      </c>
      <c r="K36" s="96"/>
    </row>
    <row r="37" spans="1:11" ht="22.5" customHeight="1" x14ac:dyDescent="0.2">
      <c r="A37" s="34">
        <v>8</v>
      </c>
      <c r="B37" s="82" t="s">
        <v>83</v>
      </c>
      <c r="C37" s="2" t="s">
        <v>49</v>
      </c>
      <c r="D37" s="32"/>
      <c r="E37" s="32"/>
      <c r="F37" s="32"/>
      <c r="G37" s="32"/>
      <c r="H37" s="3">
        <f>SUM(H38:H39)</f>
        <v>47415.1</v>
      </c>
      <c r="I37" s="3">
        <f>SUM(I38:I39)</f>
        <v>30964.21</v>
      </c>
      <c r="J37" s="3">
        <f>SUM(J38:J39)</f>
        <v>16450.89</v>
      </c>
      <c r="K37" s="6">
        <f>I37*100/H37</f>
        <v>65.304533787759595</v>
      </c>
    </row>
    <row r="38" spans="1:11" ht="22.5" customHeight="1" x14ac:dyDescent="0.2">
      <c r="A38" s="33"/>
      <c r="B38" s="97"/>
      <c r="C38" s="20" t="s">
        <v>51</v>
      </c>
      <c r="D38" s="28" t="s">
        <v>21</v>
      </c>
      <c r="E38" s="28" t="s">
        <v>20</v>
      </c>
      <c r="F38" s="28" t="s">
        <v>19</v>
      </c>
      <c r="G38" s="28" t="s">
        <v>3</v>
      </c>
      <c r="H38" s="9">
        <v>39936.1</v>
      </c>
      <c r="I38" s="11">
        <v>23485.21</v>
      </c>
      <c r="J38" s="11">
        <f>H38-I38</f>
        <v>16450.89</v>
      </c>
      <c r="K38" s="50"/>
    </row>
    <row r="39" spans="1:11" ht="22.5" customHeight="1" outlineLevel="1" thickBot="1" x14ac:dyDescent="0.25">
      <c r="A39" s="37"/>
      <c r="B39" s="92"/>
      <c r="C39" s="23" t="s">
        <v>51</v>
      </c>
      <c r="D39" s="16" t="s">
        <v>21</v>
      </c>
      <c r="E39" s="16" t="s">
        <v>20</v>
      </c>
      <c r="F39" s="16" t="s">
        <v>129</v>
      </c>
      <c r="G39" s="16" t="s">
        <v>3</v>
      </c>
      <c r="H39" s="110">
        <v>7479</v>
      </c>
      <c r="I39" s="110">
        <v>7479</v>
      </c>
      <c r="J39" s="55">
        <f>H39-I39</f>
        <v>0</v>
      </c>
      <c r="K39" s="51"/>
    </row>
    <row r="40" spans="1:11" ht="24.75" customHeight="1" x14ac:dyDescent="0.2">
      <c r="A40" s="40">
        <v>9</v>
      </c>
      <c r="B40" s="103" t="s">
        <v>81</v>
      </c>
      <c r="C40" s="2" t="s">
        <v>49</v>
      </c>
      <c r="D40" s="32"/>
      <c r="E40" s="32"/>
      <c r="F40" s="32"/>
      <c r="G40" s="32"/>
      <c r="H40" s="3">
        <f>SUM(H41:H51)</f>
        <v>36339.69</v>
      </c>
      <c r="I40" s="3">
        <f>SUM(I41:I51)</f>
        <v>14362.050000000001</v>
      </c>
      <c r="J40" s="3">
        <f>SUM(J41:J51)</f>
        <v>21977.640000000003</v>
      </c>
      <c r="K40" s="6">
        <f>I40*100/H40</f>
        <v>39.521663503458612</v>
      </c>
    </row>
    <row r="41" spans="1:11" ht="24.75" customHeight="1" outlineLevel="1" x14ac:dyDescent="0.2">
      <c r="A41" s="42"/>
      <c r="B41" s="97"/>
      <c r="C41" s="20" t="s">
        <v>51</v>
      </c>
      <c r="D41" s="28" t="s">
        <v>11</v>
      </c>
      <c r="E41" s="28" t="s">
        <v>20</v>
      </c>
      <c r="F41" s="28" t="s">
        <v>24</v>
      </c>
      <c r="G41" s="28" t="s">
        <v>12</v>
      </c>
      <c r="H41" s="9">
        <v>3069.01</v>
      </c>
      <c r="I41" s="11">
        <v>3068.01</v>
      </c>
      <c r="J41" s="11">
        <f t="shared" ref="J41:J51" si="0">H41-I41</f>
        <v>1</v>
      </c>
      <c r="K41" s="91"/>
    </row>
    <row r="42" spans="1:11" ht="24.75" customHeight="1" outlineLevel="1" x14ac:dyDescent="0.2">
      <c r="A42" s="42"/>
      <c r="B42" s="97"/>
      <c r="C42" s="20" t="s">
        <v>51</v>
      </c>
      <c r="D42" s="28" t="s">
        <v>29</v>
      </c>
      <c r="E42" s="28" t="s">
        <v>20</v>
      </c>
      <c r="F42" s="28" t="s">
        <v>24</v>
      </c>
      <c r="G42" s="28" t="s">
        <v>12</v>
      </c>
      <c r="H42" s="100">
        <v>3796.8</v>
      </c>
      <c r="I42" s="100">
        <v>3054.71</v>
      </c>
      <c r="J42" s="11">
        <f t="shared" si="0"/>
        <v>742.09000000000015</v>
      </c>
      <c r="K42" s="102"/>
    </row>
    <row r="43" spans="1:11" ht="24.75" customHeight="1" outlineLevel="1" x14ac:dyDescent="0.2">
      <c r="A43" s="42"/>
      <c r="B43" s="97"/>
      <c r="C43" s="20" t="s">
        <v>51</v>
      </c>
      <c r="D43" s="28" t="s">
        <v>29</v>
      </c>
      <c r="E43" s="28" t="s">
        <v>20</v>
      </c>
      <c r="F43" s="28" t="s">
        <v>24</v>
      </c>
      <c r="G43" s="28" t="s">
        <v>3</v>
      </c>
      <c r="H43" s="9">
        <v>7875.97</v>
      </c>
      <c r="I43" s="11">
        <v>3241.91</v>
      </c>
      <c r="J43" s="11">
        <f t="shared" si="0"/>
        <v>4634.0600000000004</v>
      </c>
      <c r="K43" s="102"/>
    </row>
    <row r="44" spans="1:11" ht="24.75" customHeight="1" outlineLevel="1" x14ac:dyDescent="0.2">
      <c r="A44" s="41"/>
      <c r="B44" s="97"/>
      <c r="C44" s="20" t="s">
        <v>51</v>
      </c>
      <c r="D44" s="28" t="s">
        <v>29</v>
      </c>
      <c r="E44" s="28" t="s">
        <v>20</v>
      </c>
      <c r="F44" s="28" t="s">
        <v>24</v>
      </c>
      <c r="G44" s="28" t="s">
        <v>22</v>
      </c>
      <c r="H44" s="9">
        <v>14461.7</v>
      </c>
      <c r="I44" s="11">
        <v>0</v>
      </c>
      <c r="J44" s="11">
        <f t="shared" si="0"/>
        <v>14461.7</v>
      </c>
      <c r="K44" s="102"/>
    </row>
    <row r="45" spans="1:11" ht="24.75" customHeight="1" outlineLevel="1" x14ac:dyDescent="0.2">
      <c r="A45" s="41"/>
      <c r="B45" s="97"/>
      <c r="C45" s="20" t="s">
        <v>51</v>
      </c>
      <c r="D45" s="28" t="s">
        <v>11</v>
      </c>
      <c r="E45" s="28" t="s">
        <v>20</v>
      </c>
      <c r="F45" s="28" t="s">
        <v>24</v>
      </c>
      <c r="G45" s="28" t="s">
        <v>5</v>
      </c>
      <c r="H45" s="90">
        <v>1148.7</v>
      </c>
      <c r="I45" s="90">
        <v>1148.5999999999999</v>
      </c>
      <c r="J45" s="11">
        <f t="shared" si="0"/>
        <v>0.10000000000013642</v>
      </c>
      <c r="K45" s="102"/>
    </row>
    <row r="46" spans="1:11" ht="24.75" customHeight="1" outlineLevel="1" x14ac:dyDescent="0.2">
      <c r="A46" s="41"/>
      <c r="B46" s="97"/>
      <c r="C46" s="20" t="s">
        <v>50</v>
      </c>
      <c r="D46" s="28" t="s">
        <v>29</v>
      </c>
      <c r="E46" s="28" t="s">
        <v>1</v>
      </c>
      <c r="F46" s="28" t="s">
        <v>24</v>
      </c>
      <c r="G46" s="28" t="s">
        <v>22</v>
      </c>
      <c r="H46" s="9">
        <v>1500</v>
      </c>
      <c r="I46" s="11">
        <v>0</v>
      </c>
      <c r="J46" s="11">
        <f t="shared" si="0"/>
        <v>1500</v>
      </c>
      <c r="K46" s="102"/>
    </row>
    <row r="47" spans="1:11" ht="24.75" customHeight="1" outlineLevel="1" x14ac:dyDescent="0.2">
      <c r="A47" s="41"/>
      <c r="B47" s="111"/>
      <c r="C47" s="20" t="s">
        <v>51</v>
      </c>
      <c r="D47" s="28" t="s">
        <v>29</v>
      </c>
      <c r="E47" s="28" t="s">
        <v>20</v>
      </c>
      <c r="F47" s="28" t="s">
        <v>24</v>
      </c>
      <c r="G47" s="28" t="s">
        <v>5</v>
      </c>
      <c r="H47" s="90">
        <v>166.32</v>
      </c>
      <c r="I47" s="90">
        <v>141.53</v>
      </c>
      <c r="J47" s="11">
        <f t="shared" si="0"/>
        <v>24.789999999999992</v>
      </c>
      <c r="K47" s="102"/>
    </row>
    <row r="48" spans="1:11" ht="43.5" customHeight="1" outlineLevel="1" x14ac:dyDescent="0.2">
      <c r="A48" s="41"/>
      <c r="B48" s="112" t="s">
        <v>156</v>
      </c>
      <c r="C48" s="20" t="s">
        <v>51</v>
      </c>
      <c r="D48" s="28" t="s">
        <v>29</v>
      </c>
      <c r="E48" s="28" t="s">
        <v>20</v>
      </c>
      <c r="F48" s="28" t="s">
        <v>157</v>
      </c>
      <c r="G48" s="28" t="s">
        <v>3</v>
      </c>
      <c r="H48" s="90">
        <v>1855</v>
      </c>
      <c r="I48" s="90">
        <v>1855</v>
      </c>
      <c r="J48" s="11">
        <f t="shared" si="0"/>
        <v>0</v>
      </c>
      <c r="K48" s="102"/>
    </row>
    <row r="49" spans="1:11" ht="25.5" customHeight="1" outlineLevel="1" x14ac:dyDescent="0.2">
      <c r="A49" s="41"/>
      <c r="B49" s="113" t="s">
        <v>82</v>
      </c>
      <c r="C49" s="20" t="s">
        <v>51</v>
      </c>
      <c r="D49" s="28" t="s">
        <v>29</v>
      </c>
      <c r="E49" s="28" t="s">
        <v>20</v>
      </c>
      <c r="F49" s="28" t="s">
        <v>26</v>
      </c>
      <c r="G49" s="28" t="s">
        <v>3</v>
      </c>
      <c r="H49" s="9">
        <v>1531.2</v>
      </c>
      <c r="I49" s="11">
        <v>1339.8</v>
      </c>
      <c r="J49" s="11">
        <f t="shared" si="0"/>
        <v>191.40000000000009</v>
      </c>
      <c r="K49" s="102"/>
    </row>
    <row r="50" spans="1:11" ht="25.5" customHeight="1" outlineLevel="1" x14ac:dyDescent="0.2">
      <c r="A50" s="41"/>
      <c r="B50" s="114"/>
      <c r="C50" s="20" t="s">
        <v>51</v>
      </c>
      <c r="D50" s="28" t="s">
        <v>29</v>
      </c>
      <c r="E50" s="28" t="s">
        <v>20</v>
      </c>
      <c r="F50" s="28" t="s">
        <v>151</v>
      </c>
      <c r="G50" s="28" t="s">
        <v>3</v>
      </c>
      <c r="H50" s="9">
        <v>726.19</v>
      </c>
      <c r="I50" s="11">
        <v>512.49</v>
      </c>
      <c r="J50" s="11">
        <f t="shared" si="0"/>
        <v>213.70000000000005</v>
      </c>
      <c r="K50" s="102"/>
    </row>
    <row r="51" spans="1:11" ht="36" customHeight="1" outlineLevel="1" thickBot="1" x14ac:dyDescent="0.25">
      <c r="A51" s="41"/>
      <c r="B51" s="114"/>
      <c r="C51" s="25" t="s">
        <v>51</v>
      </c>
      <c r="D51" s="13" t="s">
        <v>29</v>
      </c>
      <c r="E51" s="13" t="s">
        <v>20</v>
      </c>
      <c r="F51" s="13" t="s">
        <v>26</v>
      </c>
      <c r="G51" s="13" t="s">
        <v>5</v>
      </c>
      <c r="H51" s="115">
        <v>208.8</v>
      </c>
      <c r="I51" s="115">
        <v>0</v>
      </c>
      <c r="J51" s="15">
        <f t="shared" si="0"/>
        <v>208.8</v>
      </c>
      <c r="K51" s="102"/>
    </row>
    <row r="52" spans="1:11" ht="31.5" customHeight="1" x14ac:dyDescent="0.2">
      <c r="A52" s="46">
        <v>10</v>
      </c>
      <c r="B52" s="82" t="s">
        <v>84</v>
      </c>
      <c r="C52" s="2" t="s">
        <v>49</v>
      </c>
      <c r="D52" s="32"/>
      <c r="E52" s="32"/>
      <c r="F52" s="32"/>
      <c r="G52" s="32"/>
      <c r="H52" s="24">
        <f>H53+H54+H56+H57+H55</f>
        <v>101993.42000000001</v>
      </c>
      <c r="I52" s="24">
        <f>I53+I54+I56+I57+I55</f>
        <v>33223</v>
      </c>
      <c r="J52" s="24">
        <f>J53+J54+J56+J57+J55</f>
        <v>68770.420000000013</v>
      </c>
      <c r="K52" s="1">
        <f>I52*100/H52</f>
        <v>32.573669948512361</v>
      </c>
    </row>
    <row r="53" spans="1:11" ht="31.5" customHeight="1" x14ac:dyDescent="0.2">
      <c r="A53" s="33"/>
      <c r="B53" s="87"/>
      <c r="C53" s="20" t="s">
        <v>51</v>
      </c>
      <c r="D53" s="28" t="s">
        <v>21</v>
      </c>
      <c r="E53" s="28" t="s">
        <v>20</v>
      </c>
      <c r="F53" s="28" t="s">
        <v>27</v>
      </c>
      <c r="G53" s="28" t="s">
        <v>3</v>
      </c>
      <c r="H53" s="9">
        <v>1255.3</v>
      </c>
      <c r="I53" s="11">
        <v>818.12</v>
      </c>
      <c r="J53" s="11">
        <f>H53-I53</f>
        <v>437.17999999999995</v>
      </c>
      <c r="K53" s="116"/>
    </row>
    <row r="54" spans="1:11" ht="31.5" customHeight="1" outlineLevel="1" x14ac:dyDescent="0.2">
      <c r="A54" s="33"/>
      <c r="B54" s="87"/>
      <c r="C54" s="20" t="s">
        <v>51</v>
      </c>
      <c r="D54" s="28" t="s">
        <v>23</v>
      </c>
      <c r="E54" s="28" t="s">
        <v>20</v>
      </c>
      <c r="F54" s="28" t="s">
        <v>27</v>
      </c>
      <c r="G54" s="28" t="s">
        <v>3</v>
      </c>
      <c r="H54" s="9">
        <v>47557.32</v>
      </c>
      <c r="I54" s="11">
        <v>9192.1200000000008</v>
      </c>
      <c r="J54" s="11">
        <f>H54-I54</f>
        <v>38365.199999999997</v>
      </c>
      <c r="K54" s="116"/>
    </row>
    <row r="55" spans="1:11" ht="66.75" customHeight="1" outlineLevel="1" x14ac:dyDescent="0.2">
      <c r="A55" s="33"/>
      <c r="B55" s="117" t="s">
        <v>102</v>
      </c>
      <c r="C55" s="20" t="s">
        <v>51</v>
      </c>
      <c r="D55" s="28" t="s">
        <v>23</v>
      </c>
      <c r="E55" s="28" t="s">
        <v>20</v>
      </c>
      <c r="F55" s="28" t="s">
        <v>103</v>
      </c>
      <c r="G55" s="28" t="s">
        <v>3</v>
      </c>
      <c r="H55" s="9">
        <v>36879.100000000006</v>
      </c>
      <c r="I55" s="11">
        <v>15138.47</v>
      </c>
      <c r="J55" s="11">
        <f>H55-I55</f>
        <v>21740.630000000005</v>
      </c>
      <c r="K55" s="118"/>
    </row>
    <row r="56" spans="1:11" ht="66.75" customHeight="1" outlineLevel="1" x14ac:dyDescent="0.2">
      <c r="A56" s="33"/>
      <c r="B56" s="117" t="s">
        <v>85</v>
      </c>
      <c r="C56" s="20" t="s">
        <v>51</v>
      </c>
      <c r="D56" s="28" t="s">
        <v>23</v>
      </c>
      <c r="E56" s="28" t="s">
        <v>20</v>
      </c>
      <c r="F56" s="28" t="s">
        <v>87</v>
      </c>
      <c r="G56" s="28" t="s">
        <v>3</v>
      </c>
      <c r="H56" s="9">
        <v>4352.5000000000009</v>
      </c>
      <c r="I56" s="11">
        <v>1621.7</v>
      </c>
      <c r="J56" s="11">
        <f>H56-I56</f>
        <v>2730.8000000000011</v>
      </c>
      <c r="K56" s="118"/>
    </row>
    <row r="57" spans="1:11" ht="80.25" customHeight="1" outlineLevel="1" thickBot="1" x14ac:dyDescent="0.25">
      <c r="A57" s="33"/>
      <c r="B57" s="119" t="s">
        <v>86</v>
      </c>
      <c r="C57" s="25" t="s">
        <v>51</v>
      </c>
      <c r="D57" s="57" t="s">
        <v>117</v>
      </c>
      <c r="E57" s="57" t="s">
        <v>20</v>
      </c>
      <c r="F57" s="13" t="s">
        <v>88</v>
      </c>
      <c r="G57" s="57" t="s">
        <v>4</v>
      </c>
      <c r="H57" s="15">
        <v>11949.2</v>
      </c>
      <c r="I57" s="15">
        <v>6452.59</v>
      </c>
      <c r="J57" s="15">
        <f>H57-I57</f>
        <v>5496.6100000000006</v>
      </c>
      <c r="K57" s="120"/>
    </row>
    <row r="58" spans="1:11" ht="27.75" customHeight="1" x14ac:dyDescent="0.2">
      <c r="A58" s="46">
        <v>11</v>
      </c>
      <c r="B58" s="82" t="s">
        <v>89</v>
      </c>
      <c r="C58" s="2" t="s">
        <v>49</v>
      </c>
      <c r="D58" s="32"/>
      <c r="E58" s="32"/>
      <c r="F58" s="32"/>
      <c r="G58" s="32"/>
      <c r="H58" s="3">
        <f>SUM(H59:H62)</f>
        <v>17584.150000000001</v>
      </c>
      <c r="I58" s="3">
        <f>SUM(I59:I62)</f>
        <v>11282.39</v>
      </c>
      <c r="J58" s="3">
        <f>SUM(J59:J62)</f>
        <v>6301.76</v>
      </c>
      <c r="K58" s="6">
        <f>I58*100/H58</f>
        <v>64.162271136222103</v>
      </c>
    </row>
    <row r="59" spans="1:11" ht="27.75" customHeight="1" outlineLevel="1" x14ac:dyDescent="0.2">
      <c r="A59" s="33"/>
      <c r="B59" s="87"/>
      <c r="C59" s="20" t="s">
        <v>51</v>
      </c>
      <c r="D59" s="28" t="s">
        <v>29</v>
      </c>
      <c r="E59" s="28" t="s">
        <v>20</v>
      </c>
      <c r="F59" s="28" t="s">
        <v>28</v>
      </c>
      <c r="G59" s="28" t="s">
        <v>3</v>
      </c>
      <c r="H59" s="9">
        <v>22</v>
      </c>
      <c r="I59" s="11">
        <v>12</v>
      </c>
      <c r="J59" s="11">
        <f>H59-I59</f>
        <v>10</v>
      </c>
      <c r="K59" s="91"/>
    </row>
    <row r="60" spans="1:11" ht="27.75" customHeight="1" outlineLevel="1" x14ac:dyDescent="0.2">
      <c r="A60" s="33"/>
      <c r="B60" s="87"/>
      <c r="C60" s="20" t="s">
        <v>51</v>
      </c>
      <c r="D60" s="28" t="s">
        <v>23</v>
      </c>
      <c r="E60" s="28" t="s">
        <v>20</v>
      </c>
      <c r="F60" s="28" t="s">
        <v>28</v>
      </c>
      <c r="G60" s="28" t="s">
        <v>3</v>
      </c>
      <c r="H60" s="9">
        <v>7443.95</v>
      </c>
      <c r="I60" s="11">
        <v>3911.07</v>
      </c>
      <c r="J60" s="11">
        <f>H60-I60</f>
        <v>3532.8799999999997</v>
      </c>
      <c r="K60" s="102"/>
    </row>
    <row r="61" spans="1:11" ht="27.75" customHeight="1" outlineLevel="1" x14ac:dyDescent="0.2">
      <c r="A61" s="33"/>
      <c r="B61" s="87"/>
      <c r="C61" s="20" t="s">
        <v>51</v>
      </c>
      <c r="D61" s="28" t="s">
        <v>21</v>
      </c>
      <c r="E61" s="28" t="s">
        <v>20</v>
      </c>
      <c r="F61" s="28" t="s">
        <v>28</v>
      </c>
      <c r="G61" s="28" t="s">
        <v>3</v>
      </c>
      <c r="H61" s="9">
        <v>10105.200000000001</v>
      </c>
      <c r="I61" s="11">
        <v>7349.32</v>
      </c>
      <c r="J61" s="11">
        <f>H61-I61</f>
        <v>2755.880000000001</v>
      </c>
      <c r="K61" s="102"/>
    </row>
    <row r="62" spans="1:11" ht="27.75" customHeight="1" outlineLevel="1" thickBot="1" x14ac:dyDescent="0.25">
      <c r="A62" s="47"/>
      <c r="B62" s="92"/>
      <c r="C62" s="23" t="s">
        <v>51</v>
      </c>
      <c r="D62" s="16" t="s">
        <v>25</v>
      </c>
      <c r="E62" s="16" t="s">
        <v>20</v>
      </c>
      <c r="F62" s="16" t="s">
        <v>28</v>
      </c>
      <c r="G62" s="16" t="s">
        <v>5</v>
      </c>
      <c r="H62" s="17">
        <v>13</v>
      </c>
      <c r="I62" s="19">
        <v>10</v>
      </c>
      <c r="J62" s="19">
        <f>H62-I62</f>
        <v>3</v>
      </c>
      <c r="K62" s="96"/>
    </row>
    <row r="63" spans="1:11" ht="29.25" customHeight="1" x14ac:dyDescent="0.2">
      <c r="A63" s="40">
        <v>12</v>
      </c>
      <c r="B63" s="82" t="s">
        <v>90</v>
      </c>
      <c r="C63" s="2" t="s">
        <v>49</v>
      </c>
      <c r="D63" s="32"/>
      <c r="E63" s="32"/>
      <c r="F63" s="32"/>
      <c r="G63" s="32"/>
      <c r="H63" s="3">
        <f>SUM(H64:H67)</f>
        <v>13121.89</v>
      </c>
      <c r="I63" s="3">
        <f>SUM(I64:I67)</f>
        <v>3283.89</v>
      </c>
      <c r="J63" s="24">
        <f>SUM(J64:J67)</f>
        <v>9838</v>
      </c>
      <c r="K63" s="6">
        <f>I63*100/H63</f>
        <v>25.026044266489052</v>
      </c>
    </row>
    <row r="64" spans="1:11" ht="29.25" customHeight="1" x14ac:dyDescent="0.2">
      <c r="A64" s="42"/>
      <c r="B64" s="87"/>
      <c r="C64" s="20" t="s">
        <v>51</v>
      </c>
      <c r="D64" s="28" t="s">
        <v>21</v>
      </c>
      <c r="E64" s="28" t="s">
        <v>20</v>
      </c>
      <c r="F64" s="28" t="s">
        <v>30</v>
      </c>
      <c r="G64" s="28" t="s">
        <v>12</v>
      </c>
      <c r="H64" s="9">
        <v>3525</v>
      </c>
      <c r="I64" s="11">
        <v>635</v>
      </c>
      <c r="J64" s="11">
        <f>H64-I64</f>
        <v>2890</v>
      </c>
      <c r="K64" s="91"/>
    </row>
    <row r="65" spans="1:11" ht="29.25" customHeight="1" x14ac:dyDescent="0.2">
      <c r="A65" s="42"/>
      <c r="B65" s="87"/>
      <c r="C65" s="20" t="s">
        <v>51</v>
      </c>
      <c r="D65" s="28" t="s">
        <v>23</v>
      </c>
      <c r="E65" s="28" t="s">
        <v>20</v>
      </c>
      <c r="F65" s="28" t="s">
        <v>30</v>
      </c>
      <c r="G65" s="28" t="s">
        <v>12</v>
      </c>
      <c r="H65" s="9">
        <v>8550</v>
      </c>
      <c r="I65" s="11">
        <v>2385</v>
      </c>
      <c r="J65" s="11">
        <f>H65-I65</f>
        <v>6165</v>
      </c>
      <c r="K65" s="102"/>
    </row>
    <row r="66" spans="1:11" ht="29.25" customHeight="1" x14ac:dyDescent="0.2">
      <c r="A66" s="41"/>
      <c r="B66" s="101"/>
      <c r="C66" s="20" t="s">
        <v>51</v>
      </c>
      <c r="D66" s="28" t="s">
        <v>23</v>
      </c>
      <c r="E66" s="28" t="s">
        <v>20</v>
      </c>
      <c r="F66" s="28" t="s">
        <v>30</v>
      </c>
      <c r="G66" s="28" t="s">
        <v>3</v>
      </c>
      <c r="H66" s="9">
        <v>245</v>
      </c>
      <c r="I66" s="11">
        <v>0</v>
      </c>
      <c r="J66" s="11">
        <f>H66-I66</f>
        <v>245</v>
      </c>
      <c r="K66" s="102"/>
    </row>
    <row r="67" spans="1:11" ht="29.25" customHeight="1" thickBot="1" x14ac:dyDescent="0.25">
      <c r="A67" s="60"/>
      <c r="B67" s="92"/>
      <c r="C67" s="23" t="s">
        <v>51</v>
      </c>
      <c r="D67" s="16" t="s">
        <v>2</v>
      </c>
      <c r="E67" s="16" t="s">
        <v>20</v>
      </c>
      <c r="F67" s="16" t="s">
        <v>30</v>
      </c>
      <c r="G67" s="16" t="s">
        <v>4</v>
      </c>
      <c r="H67" s="95">
        <v>801.89</v>
      </c>
      <c r="I67" s="95">
        <v>263.89</v>
      </c>
      <c r="J67" s="19">
        <f>H67-I67</f>
        <v>538</v>
      </c>
      <c r="K67" s="96"/>
    </row>
    <row r="68" spans="1:11" ht="26.25" customHeight="1" x14ac:dyDescent="0.2">
      <c r="A68" s="38">
        <v>13</v>
      </c>
      <c r="B68" s="103" t="s">
        <v>91</v>
      </c>
      <c r="C68" s="2" t="s">
        <v>49</v>
      </c>
      <c r="D68" s="32"/>
      <c r="E68" s="32"/>
      <c r="F68" s="32"/>
      <c r="G68" s="32"/>
      <c r="H68" s="3">
        <f>SUM(H69:H73)</f>
        <v>160142.5</v>
      </c>
      <c r="I68" s="3">
        <f>SUM(I69:I73)</f>
        <v>61498.59</v>
      </c>
      <c r="J68" s="3">
        <f>SUM(J69:J73)</f>
        <v>98643.91</v>
      </c>
      <c r="K68" s="6">
        <f>I68*100/H68</f>
        <v>38.402416597717661</v>
      </c>
    </row>
    <row r="69" spans="1:11" ht="26.25" customHeight="1" outlineLevel="1" x14ac:dyDescent="0.2">
      <c r="A69" s="39"/>
      <c r="B69" s="97"/>
      <c r="C69" s="20" t="s">
        <v>51</v>
      </c>
      <c r="D69" s="28" t="s">
        <v>25</v>
      </c>
      <c r="E69" s="28" t="s">
        <v>20</v>
      </c>
      <c r="F69" s="28" t="s">
        <v>31</v>
      </c>
      <c r="G69" s="28" t="s">
        <v>5</v>
      </c>
      <c r="H69" s="100">
        <v>112288.42</v>
      </c>
      <c r="I69" s="100">
        <v>33719.040000000001</v>
      </c>
      <c r="J69" s="11">
        <f t="shared" ref="J69:J73" si="1">H69-I69</f>
        <v>78569.38</v>
      </c>
      <c r="K69" s="91"/>
    </row>
    <row r="70" spans="1:11" ht="26.25" customHeight="1" outlineLevel="1" x14ac:dyDescent="0.2">
      <c r="A70" s="39"/>
      <c r="B70" s="97"/>
      <c r="C70" s="20" t="s">
        <v>51</v>
      </c>
      <c r="D70" s="28" t="s">
        <v>25</v>
      </c>
      <c r="E70" s="28" t="s">
        <v>20</v>
      </c>
      <c r="F70" s="28" t="s">
        <v>132</v>
      </c>
      <c r="G70" s="28" t="s">
        <v>5</v>
      </c>
      <c r="H70" s="9">
        <v>1200</v>
      </c>
      <c r="I70" s="11">
        <v>1200</v>
      </c>
      <c r="J70" s="11">
        <f t="shared" si="1"/>
        <v>0</v>
      </c>
      <c r="K70" s="102"/>
    </row>
    <row r="71" spans="1:11" ht="26.25" customHeight="1" outlineLevel="1" x14ac:dyDescent="0.2">
      <c r="A71" s="39"/>
      <c r="B71" s="97"/>
      <c r="C71" s="20" t="s">
        <v>51</v>
      </c>
      <c r="D71" s="13" t="s">
        <v>25</v>
      </c>
      <c r="E71" s="13" t="s">
        <v>20</v>
      </c>
      <c r="F71" s="13" t="s">
        <v>131</v>
      </c>
      <c r="G71" s="13" t="s">
        <v>5</v>
      </c>
      <c r="H71" s="14">
        <v>1200</v>
      </c>
      <c r="I71" s="15">
        <v>1200</v>
      </c>
      <c r="J71" s="11">
        <f t="shared" si="1"/>
        <v>0</v>
      </c>
      <c r="K71" s="102"/>
    </row>
    <row r="72" spans="1:11" ht="26.25" customHeight="1" outlineLevel="1" x14ac:dyDescent="0.2">
      <c r="A72" s="39"/>
      <c r="B72" s="97"/>
      <c r="C72" s="25" t="s">
        <v>51</v>
      </c>
      <c r="D72" s="13" t="s">
        <v>25</v>
      </c>
      <c r="E72" s="13" t="s">
        <v>20</v>
      </c>
      <c r="F72" s="13" t="s">
        <v>130</v>
      </c>
      <c r="G72" s="13" t="s">
        <v>5</v>
      </c>
      <c r="H72" s="9">
        <v>480</v>
      </c>
      <c r="I72" s="11">
        <v>480</v>
      </c>
      <c r="J72" s="11">
        <f t="shared" si="1"/>
        <v>0</v>
      </c>
      <c r="K72" s="102"/>
    </row>
    <row r="73" spans="1:11" ht="50.25" customHeight="1" outlineLevel="1" thickBot="1" x14ac:dyDescent="0.25">
      <c r="A73" s="58"/>
      <c r="B73" s="109" t="s">
        <v>105</v>
      </c>
      <c r="C73" s="23" t="s">
        <v>51</v>
      </c>
      <c r="D73" s="16" t="s">
        <v>25</v>
      </c>
      <c r="E73" s="16" t="s">
        <v>20</v>
      </c>
      <c r="F73" s="16" t="s">
        <v>104</v>
      </c>
      <c r="G73" s="16" t="s">
        <v>5</v>
      </c>
      <c r="H73" s="95">
        <v>44974.080000000002</v>
      </c>
      <c r="I73" s="95">
        <v>24899.55</v>
      </c>
      <c r="J73" s="19">
        <f t="shared" si="1"/>
        <v>20074.530000000002</v>
      </c>
      <c r="K73" s="96"/>
    </row>
    <row r="74" spans="1:11" ht="27.75" customHeight="1" x14ac:dyDescent="0.2">
      <c r="A74" s="38">
        <v>14</v>
      </c>
      <c r="B74" s="103" t="s">
        <v>92</v>
      </c>
      <c r="C74" s="2" t="s">
        <v>49</v>
      </c>
      <c r="D74" s="32"/>
      <c r="E74" s="32"/>
      <c r="F74" s="32"/>
      <c r="G74" s="32"/>
      <c r="H74" s="3">
        <f>SUM(H75:H81)</f>
        <v>12295.77</v>
      </c>
      <c r="I74" s="3">
        <f>SUM(I75:I81)</f>
        <v>9352.5400000000009</v>
      </c>
      <c r="J74" s="3">
        <f>SUM(J75:J81)</f>
        <v>2943.2300000000005</v>
      </c>
      <c r="K74" s="6">
        <f>I74*100/H74</f>
        <v>76.063068844000824</v>
      </c>
    </row>
    <row r="75" spans="1:11" ht="45.75" customHeight="1" outlineLevel="1" x14ac:dyDescent="0.2">
      <c r="A75" s="39"/>
      <c r="B75" s="97"/>
      <c r="C75" s="13" t="s">
        <v>158</v>
      </c>
      <c r="D75" s="28" t="s">
        <v>25</v>
      </c>
      <c r="E75" s="28" t="s">
        <v>10</v>
      </c>
      <c r="F75" s="28" t="s">
        <v>32</v>
      </c>
      <c r="G75" s="28" t="s">
        <v>5</v>
      </c>
      <c r="H75" s="90">
        <v>2240.9</v>
      </c>
      <c r="I75" s="90">
        <v>385.9</v>
      </c>
      <c r="J75" s="11">
        <f t="shared" ref="J75:J79" si="2">H75-I75</f>
        <v>1855</v>
      </c>
      <c r="K75" s="91"/>
    </row>
    <row r="76" spans="1:11" ht="51.75" customHeight="1" outlineLevel="1" x14ac:dyDescent="0.2">
      <c r="A76" s="39"/>
      <c r="B76" s="97"/>
      <c r="C76" s="13" t="s">
        <v>158</v>
      </c>
      <c r="D76" s="13" t="s">
        <v>33</v>
      </c>
      <c r="E76" s="13" t="s">
        <v>10</v>
      </c>
      <c r="F76" s="13" t="s">
        <v>32</v>
      </c>
      <c r="G76" s="13" t="s">
        <v>5</v>
      </c>
      <c r="H76" s="90">
        <v>250</v>
      </c>
      <c r="I76" s="90">
        <v>250</v>
      </c>
      <c r="J76" s="11">
        <f t="shared" si="2"/>
        <v>0</v>
      </c>
      <c r="K76" s="102"/>
    </row>
    <row r="77" spans="1:11" ht="79.5" customHeight="1" outlineLevel="1" x14ac:dyDescent="0.2">
      <c r="A77" s="39"/>
      <c r="B77" s="121" t="s">
        <v>140</v>
      </c>
      <c r="C77" s="89" t="s">
        <v>158</v>
      </c>
      <c r="D77" s="89" t="s">
        <v>25</v>
      </c>
      <c r="E77" s="89" t="s">
        <v>10</v>
      </c>
      <c r="F77" s="89" t="s">
        <v>141</v>
      </c>
      <c r="G77" s="89" t="s">
        <v>5</v>
      </c>
      <c r="H77" s="90">
        <v>3838</v>
      </c>
      <c r="I77" s="90">
        <v>3838</v>
      </c>
      <c r="J77" s="11">
        <f t="shared" si="2"/>
        <v>0</v>
      </c>
      <c r="K77" s="102"/>
    </row>
    <row r="78" spans="1:11" ht="66" customHeight="1" outlineLevel="1" x14ac:dyDescent="0.2">
      <c r="A78" s="39"/>
      <c r="B78" s="121" t="s">
        <v>133</v>
      </c>
      <c r="C78" s="89" t="s">
        <v>158</v>
      </c>
      <c r="D78" s="89" t="s">
        <v>33</v>
      </c>
      <c r="E78" s="89" t="s">
        <v>10</v>
      </c>
      <c r="F78" s="89" t="s">
        <v>139</v>
      </c>
      <c r="G78" s="89" t="s">
        <v>5</v>
      </c>
      <c r="H78" s="90">
        <v>800</v>
      </c>
      <c r="I78" s="90">
        <v>800</v>
      </c>
      <c r="J78" s="11">
        <f t="shared" si="2"/>
        <v>0</v>
      </c>
      <c r="K78" s="102"/>
    </row>
    <row r="79" spans="1:11" ht="54" customHeight="1" outlineLevel="1" x14ac:dyDescent="0.2">
      <c r="A79" s="39"/>
      <c r="B79" s="122" t="s">
        <v>93</v>
      </c>
      <c r="C79" s="21" t="s">
        <v>158</v>
      </c>
      <c r="D79" s="28" t="s">
        <v>33</v>
      </c>
      <c r="E79" s="28" t="s">
        <v>10</v>
      </c>
      <c r="F79" s="28" t="s">
        <v>108</v>
      </c>
      <c r="G79" s="28" t="s">
        <v>3</v>
      </c>
      <c r="H79" s="90">
        <v>1881.7</v>
      </c>
      <c r="I79" s="90">
        <v>793.52</v>
      </c>
      <c r="J79" s="11">
        <f t="shared" si="2"/>
        <v>1088.18</v>
      </c>
      <c r="K79" s="102"/>
    </row>
    <row r="80" spans="1:11" ht="63.75" customHeight="1" outlineLevel="1" x14ac:dyDescent="0.2">
      <c r="A80" s="39"/>
      <c r="B80" s="117" t="s">
        <v>112</v>
      </c>
      <c r="C80" s="28" t="s">
        <v>158</v>
      </c>
      <c r="D80" s="28" t="s">
        <v>33</v>
      </c>
      <c r="E80" s="28" t="s">
        <v>10</v>
      </c>
      <c r="F80" s="28" t="s">
        <v>116</v>
      </c>
      <c r="G80" s="28" t="s">
        <v>3</v>
      </c>
      <c r="H80" s="9">
        <v>382.17</v>
      </c>
      <c r="I80" s="11">
        <v>382.17</v>
      </c>
      <c r="J80" s="11">
        <f>H80-I80</f>
        <v>0</v>
      </c>
      <c r="K80" s="102"/>
    </row>
    <row r="81" spans="1:11" ht="60" customHeight="1" outlineLevel="1" thickBot="1" x14ac:dyDescent="0.25">
      <c r="A81" s="58"/>
      <c r="B81" s="59" t="s">
        <v>142</v>
      </c>
      <c r="C81" s="16" t="s">
        <v>158</v>
      </c>
      <c r="D81" s="16" t="s">
        <v>33</v>
      </c>
      <c r="E81" s="16" t="s">
        <v>10</v>
      </c>
      <c r="F81" s="16" t="s">
        <v>143</v>
      </c>
      <c r="G81" s="16" t="s">
        <v>144</v>
      </c>
      <c r="H81" s="95">
        <v>2903</v>
      </c>
      <c r="I81" s="95">
        <v>2902.95</v>
      </c>
      <c r="J81" s="19">
        <f>H81-I81</f>
        <v>5.0000000000181899E-2</v>
      </c>
      <c r="K81" s="96"/>
    </row>
    <row r="82" spans="1:11" ht="45" customHeight="1" x14ac:dyDescent="0.2">
      <c r="A82" s="40">
        <v>15</v>
      </c>
      <c r="B82" s="84" t="s">
        <v>94</v>
      </c>
      <c r="C82" s="2" t="s">
        <v>49</v>
      </c>
      <c r="D82" s="32"/>
      <c r="E82" s="32"/>
      <c r="F82" s="32"/>
      <c r="G82" s="32"/>
      <c r="H82" s="3">
        <f>SUM(H83:H86)</f>
        <v>343028.98999999993</v>
      </c>
      <c r="I82" s="3">
        <f>SUM(I83:I86)</f>
        <v>203082.75000000003</v>
      </c>
      <c r="J82" s="3">
        <f>SUM(J83:J86)</f>
        <v>139946.23999999999</v>
      </c>
      <c r="K82" s="6">
        <f>I82*100/H82</f>
        <v>59.202795075716509</v>
      </c>
    </row>
    <row r="83" spans="1:11" ht="45" customHeight="1" x14ac:dyDescent="0.2">
      <c r="A83" s="45"/>
      <c r="B83" s="99"/>
      <c r="C83" s="28" t="s">
        <v>158</v>
      </c>
      <c r="D83" s="21" t="s">
        <v>35</v>
      </c>
      <c r="E83" s="21" t="s">
        <v>10</v>
      </c>
      <c r="F83" s="21" t="s">
        <v>34</v>
      </c>
      <c r="G83" s="28" t="s">
        <v>5</v>
      </c>
      <c r="H83" s="90">
        <v>264415.95</v>
      </c>
      <c r="I83" s="90">
        <v>185864.39</v>
      </c>
      <c r="J83" s="11">
        <f>H83-I83</f>
        <v>78551.56</v>
      </c>
      <c r="K83" s="50"/>
    </row>
    <row r="84" spans="1:11" ht="45" customHeight="1" x14ac:dyDescent="0.2">
      <c r="A84" s="45"/>
      <c r="B84" s="99"/>
      <c r="C84" s="28" t="s">
        <v>158</v>
      </c>
      <c r="D84" s="21" t="s">
        <v>35</v>
      </c>
      <c r="E84" s="21" t="s">
        <v>10</v>
      </c>
      <c r="F84" s="21" t="s">
        <v>149</v>
      </c>
      <c r="G84" s="28" t="s">
        <v>5</v>
      </c>
      <c r="H84" s="90">
        <v>408.29</v>
      </c>
      <c r="I84" s="90">
        <v>408.29</v>
      </c>
      <c r="J84" s="11">
        <f>H84-I84</f>
        <v>0</v>
      </c>
      <c r="K84" s="123"/>
    </row>
    <row r="85" spans="1:11" ht="45" customHeight="1" x14ac:dyDescent="0.2">
      <c r="A85" s="45"/>
      <c r="B85" s="99"/>
      <c r="C85" s="28" t="s">
        <v>158</v>
      </c>
      <c r="D85" s="21" t="s">
        <v>35</v>
      </c>
      <c r="E85" s="21" t="s">
        <v>10</v>
      </c>
      <c r="F85" s="21" t="s">
        <v>127</v>
      </c>
      <c r="G85" s="28" t="s">
        <v>5</v>
      </c>
      <c r="H85" s="90">
        <v>75999.59</v>
      </c>
      <c r="I85" s="90">
        <v>14692.91</v>
      </c>
      <c r="J85" s="11">
        <f>H85-I85</f>
        <v>61306.679999999993</v>
      </c>
      <c r="K85" s="123"/>
    </row>
    <row r="86" spans="1:11" ht="45" customHeight="1" outlineLevel="1" thickBot="1" x14ac:dyDescent="0.25">
      <c r="A86" s="60"/>
      <c r="B86" s="124"/>
      <c r="C86" s="16" t="s">
        <v>158</v>
      </c>
      <c r="D86" s="16" t="s">
        <v>35</v>
      </c>
      <c r="E86" s="16" t="s">
        <v>10</v>
      </c>
      <c r="F86" s="16" t="s">
        <v>145</v>
      </c>
      <c r="G86" s="16" t="s">
        <v>5</v>
      </c>
      <c r="H86" s="95">
        <v>2205.16</v>
      </c>
      <c r="I86" s="95">
        <v>2117.16</v>
      </c>
      <c r="J86" s="19">
        <f>H86-I86</f>
        <v>88</v>
      </c>
      <c r="K86" s="51"/>
    </row>
    <row r="87" spans="1:11" ht="38.25" customHeight="1" x14ac:dyDescent="0.2">
      <c r="A87" s="45">
        <v>16</v>
      </c>
      <c r="B87" s="111" t="s">
        <v>95</v>
      </c>
      <c r="C87" s="7" t="s">
        <v>49</v>
      </c>
      <c r="D87" s="43"/>
      <c r="E87" s="43"/>
      <c r="F87" s="43"/>
      <c r="G87" s="43"/>
      <c r="H87" s="8">
        <f>SUM(H88:H90)</f>
        <v>5173.21</v>
      </c>
      <c r="I87" s="8">
        <f>SUM(I88:I90)</f>
        <v>4843.51</v>
      </c>
      <c r="J87" s="8">
        <f>SUM(J88:J90)</f>
        <v>329.70000000000039</v>
      </c>
      <c r="K87" s="26">
        <f>I87*100/H87</f>
        <v>93.626781050836911</v>
      </c>
    </row>
    <row r="88" spans="1:11" ht="38.25" customHeight="1" outlineLevel="1" x14ac:dyDescent="0.2">
      <c r="A88" s="42"/>
      <c r="B88" s="87"/>
      <c r="C88" s="28" t="s">
        <v>158</v>
      </c>
      <c r="D88" s="28" t="s">
        <v>33</v>
      </c>
      <c r="E88" s="28" t="s">
        <v>10</v>
      </c>
      <c r="F88" s="28" t="s">
        <v>36</v>
      </c>
      <c r="G88" s="28" t="s">
        <v>3</v>
      </c>
      <c r="H88" s="9">
        <v>105</v>
      </c>
      <c r="I88" s="100">
        <v>0</v>
      </c>
      <c r="J88" s="11">
        <f>H88-I88</f>
        <v>105</v>
      </c>
      <c r="K88" s="91"/>
    </row>
    <row r="89" spans="1:11" ht="38.25" customHeight="1" outlineLevel="1" x14ac:dyDescent="0.2">
      <c r="A89" s="42"/>
      <c r="B89" s="87"/>
      <c r="C89" s="28" t="s">
        <v>51</v>
      </c>
      <c r="D89" s="28" t="s">
        <v>21</v>
      </c>
      <c r="E89" s="28" t="s">
        <v>20</v>
      </c>
      <c r="F89" s="28" t="s">
        <v>36</v>
      </c>
      <c r="G89" s="28" t="s">
        <v>3</v>
      </c>
      <c r="H89" s="9">
        <v>4095.82</v>
      </c>
      <c r="I89" s="11">
        <v>3972.97</v>
      </c>
      <c r="J89" s="11">
        <f>H89-I89</f>
        <v>122.85000000000036</v>
      </c>
      <c r="K89" s="102"/>
    </row>
    <row r="90" spans="1:11" ht="38.25" customHeight="1" outlineLevel="1" thickBot="1" x14ac:dyDescent="0.25">
      <c r="A90" s="42"/>
      <c r="B90" s="87"/>
      <c r="C90" s="20" t="s">
        <v>51</v>
      </c>
      <c r="D90" s="28" t="s">
        <v>23</v>
      </c>
      <c r="E90" s="28" t="s">
        <v>20</v>
      </c>
      <c r="F90" s="28" t="s">
        <v>36</v>
      </c>
      <c r="G90" s="28" t="s">
        <v>3</v>
      </c>
      <c r="H90" s="9">
        <v>972.39</v>
      </c>
      <c r="I90" s="11">
        <v>870.54</v>
      </c>
      <c r="J90" s="11">
        <f>H90-I90</f>
        <v>101.85000000000002</v>
      </c>
      <c r="K90" s="102"/>
    </row>
    <row r="91" spans="1:11" ht="41.25" customHeight="1" x14ac:dyDescent="0.2">
      <c r="A91" s="38">
        <v>17</v>
      </c>
      <c r="B91" s="103" t="s">
        <v>96</v>
      </c>
      <c r="C91" s="2" t="s">
        <v>49</v>
      </c>
      <c r="D91" s="32"/>
      <c r="E91" s="32"/>
      <c r="F91" s="32"/>
      <c r="G91" s="32"/>
      <c r="H91" s="3">
        <f>SUM(H92:H93)</f>
        <v>1633.72</v>
      </c>
      <c r="I91" s="3">
        <f>SUM(I92:I93)</f>
        <v>1613.72</v>
      </c>
      <c r="J91" s="3">
        <f>SUM(J92:J93)</f>
        <v>20</v>
      </c>
      <c r="K91" s="6">
        <f>I91*100/H91</f>
        <v>98.775800014690404</v>
      </c>
    </row>
    <row r="92" spans="1:11" ht="41.25" customHeight="1" outlineLevel="1" x14ac:dyDescent="0.2">
      <c r="A92" s="39"/>
      <c r="B92" s="97"/>
      <c r="C92" s="10" t="s">
        <v>50</v>
      </c>
      <c r="D92" s="28" t="s">
        <v>16</v>
      </c>
      <c r="E92" s="28" t="s">
        <v>1</v>
      </c>
      <c r="F92" s="28" t="s">
        <v>37</v>
      </c>
      <c r="G92" s="28" t="s">
        <v>3</v>
      </c>
      <c r="H92" s="90">
        <v>1373.72</v>
      </c>
      <c r="I92" s="90">
        <v>1373.72</v>
      </c>
      <c r="J92" s="11">
        <f>H92-I92</f>
        <v>0</v>
      </c>
      <c r="K92" s="91"/>
    </row>
    <row r="93" spans="1:11" ht="41.25" customHeight="1" outlineLevel="1" thickBot="1" x14ac:dyDescent="0.25">
      <c r="A93" s="58"/>
      <c r="B93" s="98"/>
      <c r="C93" s="23" t="s">
        <v>51</v>
      </c>
      <c r="D93" s="16" t="s">
        <v>25</v>
      </c>
      <c r="E93" s="16" t="s">
        <v>20</v>
      </c>
      <c r="F93" s="16" t="s">
        <v>37</v>
      </c>
      <c r="G93" s="16" t="s">
        <v>5</v>
      </c>
      <c r="H93" s="95">
        <v>260</v>
      </c>
      <c r="I93" s="95">
        <v>240</v>
      </c>
      <c r="J93" s="19">
        <f>H93-I93</f>
        <v>20</v>
      </c>
      <c r="K93" s="96"/>
    </row>
    <row r="94" spans="1:11" ht="25.5" customHeight="1" x14ac:dyDescent="0.2">
      <c r="A94" s="61">
        <v>18</v>
      </c>
      <c r="B94" s="111" t="s">
        <v>97</v>
      </c>
      <c r="C94" s="7" t="s">
        <v>49</v>
      </c>
      <c r="D94" s="43"/>
      <c r="E94" s="43"/>
      <c r="F94" s="43"/>
      <c r="G94" s="43"/>
      <c r="H94" s="8">
        <f>SUM(H95:H99)</f>
        <v>16281.29</v>
      </c>
      <c r="I94" s="8">
        <f>SUM(I95:I99)</f>
        <v>10015.83</v>
      </c>
      <c r="J94" s="8">
        <f>SUM(J95:J99)</f>
        <v>6265.4600000000009</v>
      </c>
      <c r="K94" s="26">
        <f>I94*100/H94</f>
        <v>61.517422759498785</v>
      </c>
    </row>
    <row r="95" spans="1:11" ht="25.5" customHeight="1" outlineLevel="1" x14ac:dyDescent="0.2">
      <c r="A95" s="35"/>
      <c r="B95" s="87"/>
      <c r="C95" s="10" t="s">
        <v>50</v>
      </c>
      <c r="D95" s="28" t="s">
        <v>39</v>
      </c>
      <c r="E95" s="28" t="s">
        <v>1</v>
      </c>
      <c r="F95" s="28" t="s">
        <v>38</v>
      </c>
      <c r="G95" s="28" t="s">
        <v>3</v>
      </c>
      <c r="H95" s="9">
        <v>195</v>
      </c>
      <c r="I95" s="11">
        <v>0</v>
      </c>
      <c r="J95" s="11">
        <f t="shared" ref="J95:J99" si="3">H95-I95</f>
        <v>195</v>
      </c>
      <c r="K95" s="102"/>
    </row>
    <row r="96" spans="1:11" ht="25.5" customHeight="1" outlineLevel="1" x14ac:dyDescent="0.2">
      <c r="A96" s="35"/>
      <c r="B96" s="87"/>
      <c r="C96" s="20" t="s">
        <v>51</v>
      </c>
      <c r="D96" s="28" t="s">
        <v>21</v>
      </c>
      <c r="E96" s="28" t="s">
        <v>20</v>
      </c>
      <c r="F96" s="28" t="s">
        <v>38</v>
      </c>
      <c r="G96" s="28" t="s">
        <v>3</v>
      </c>
      <c r="H96" s="9">
        <v>8926.7900000000009</v>
      </c>
      <c r="I96" s="11">
        <v>7763.37</v>
      </c>
      <c r="J96" s="11">
        <f t="shared" si="3"/>
        <v>1163.420000000001</v>
      </c>
      <c r="K96" s="102"/>
    </row>
    <row r="97" spans="1:11" ht="25.5" customHeight="1" outlineLevel="1" x14ac:dyDescent="0.2">
      <c r="A97" s="35"/>
      <c r="B97" s="87"/>
      <c r="C97" s="20" t="s">
        <v>51</v>
      </c>
      <c r="D97" s="28" t="s">
        <v>23</v>
      </c>
      <c r="E97" s="28" t="s">
        <v>20</v>
      </c>
      <c r="F97" s="28" t="s">
        <v>38</v>
      </c>
      <c r="G97" s="28" t="s">
        <v>3</v>
      </c>
      <c r="H97" s="9">
        <v>5039.5</v>
      </c>
      <c r="I97" s="11">
        <v>1844.2</v>
      </c>
      <c r="J97" s="11">
        <f t="shared" si="3"/>
        <v>3195.3</v>
      </c>
      <c r="K97" s="102"/>
    </row>
    <row r="98" spans="1:11" ht="49.5" customHeight="1" outlineLevel="1" x14ac:dyDescent="0.2">
      <c r="A98" s="36"/>
      <c r="B98" s="87"/>
      <c r="C98" s="10" t="s">
        <v>159</v>
      </c>
      <c r="D98" s="28" t="s">
        <v>35</v>
      </c>
      <c r="E98" s="28" t="s">
        <v>10</v>
      </c>
      <c r="F98" s="28" t="s">
        <v>38</v>
      </c>
      <c r="G98" s="28" t="s">
        <v>5</v>
      </c>
      <c r="H98" s="9">
        <v>40</v>
      </c>
      <c r="I98" s="11">
        <v>0</v>
      </c>
      <c r="J98" s="11">
        <f t="shared" si="3"/>
        <v>40</v>
      </c>
      <c r="K98" s="102"/>
    </row>
    <row r="99" spans="1:11" ht="57" customHeight="1" outlineLevel="1" thickBot="1" x14ac:dyDescent="0.25">
      <c r="A99" s="37"/>
      <c r="B99" s="125" t="s">
        <v>118</v>
      </c>
      <c r="C99" s="25" t="s">
        <v>51</v>
      </c>
      <c r="D99" s="13" t="s">
        <v>23</v>
      </c>
      <c r="E99" s="13" t="s">
        <v>20</v>
      </c>
      <c r="F99" s="13" t="s">
        <v>119</v>
      </c>
      <c r="G99" s="13" t="s">
        <v>3</v>
      </c>
      <c r="H99" s="14">
        <v>2080</v>
      </c>
      <c r="I99" s="15">
        <v>408.26</v>
      </c>
      <c r="J99" s="15">
        <f t="shared" si="3"/>
        <v>1671.74</v>
      </c>
      <c r="K99" s="102"/>
    </row>
    <row r="100" spans="1:11" ht="39" customHeight="1" outlineLevel="1" x14ac:dyDescent="0.2">
      <c r="A100" s="38">
        <v>19</v>
      </c>
      <c r="B100" s="126" t="s">
        <v>98</v>
      </c>
      <c r="C100" s="2" t="s">
        <v>49</v>
      </c>
      <c r="D100" s="32"/>
      <c r="E100" s="32"/>
      <c r="F100" s="32"/>
      <c r="G100" s="32"/>
      <c r="H100" s="3">
        <f>SUM(H101:H106)</f>
        <v>50453.41</v>
      </c>
      <c r="I100" s="3">
        <f>SUM(I101:I106)</f>
        <v>28730.739999999998</v>
      </c>
      <c r="J100" s="3">
        <f>SUM(J101:J106)</f>
        <v>21722.670000000006</v>
      </c>
      <c r="K100" s="6">
        <f>I100*100/H100</f>
        <v>56.945090530055346</v>
      </c>
    </row>
    <row r="101" spans="1:11" ht="39" customHeight="1" outlineLevel="1" x14ac:dyDescent="0.2">
      <c r="A101" s="39"/>
      <c r="B101" s="127"/>
      <c r="C101" s="20" t="s">
        <v>51</v>
      </c>
      <c r="D101" s="28" t="s">
        <v>21</v>
      </c>
      <c r="E101" s="28" t="s">
        <v>20</v>
      </c>
      <c r="F101" s="28" t="s">
        <v>40</v>
      </c>
      <c r="G101" s="28" t="s">
        <v>3</v>
      </c>
      <c r="H101" s="9">
        <v>17411.95</v>
      </c>
      <c r="I101" s="11">
        <v>14319.63</v>
      </c>
      <c r="J101" s="9">
        <f t="shared" ref="J101:J106" si="4">H101-I101</f>
        <v>3092.3200000000015</v>
      </c>
      <c r="K101" s="102"/>
    </row>
    <row r="102" spans="1:11" ht="39" customHeight="1" outlineLevel="1" x14ac:dyDescent="0.2">
      <c r="A102" s="39"/>
      <c r="B102" s="127"/>
      <c r="C102" s="20" t="s">
        <v>51</v>
      </c>
      <c r="D102" s="28" t="s">
        <v>23</v>
      </c>
      <c r="E102" s="28" t="s">
        <v>20</v>
      </c>
      <c r="F102" s="28" t="s">
        <v>40</v>
      </c>
      <c r="G102" s="28" t="s">
        <v>3</v>
      </c>
      <c r="H102" s="9">
        <v>28683.56</v>
      </c>
      <c r="I102" s="11">
        <v>14218.21</v>
      </c>
      <c r="J102" s="9">
        <f t="shared" si="4"/>
        <v>14465.350000000002</v>
      </c>
      <c r="K102" s="102"/>
    </row>
    <row r="103" spans="1:11" ht="39" customHeight="1" outlineLevel="1" x14ac:dyDescent="0.2">
      <c r="A103" s="39"/>
      <c r="B103" s="127"/>
      <c r="C103" s="20" t="s">
        <v>51</v>
      </c>
      <c r="D103" s="89" t="s">
        <v>25</v>
      </c>
      <c r="E103" s="89" t="s">
        <v>20</v>
      </c>
      <c r="F103" s="89" t="s">
        <v>40</v>
      </c>
      <c r="G103" s="89" t="s">
        <v>5</v>
      </c>
      <c r="H103" s="90">
        <v>115.9</v>
      </c>
      <c r="I103" s="90">
        <v>115.9</v>
      </c>
      <c r="J103" s="9">
        <f t="shared" si="4"/>
        <v>0</v>
      </c>
      <c r="K103" s="102"/>
    </row>
    <row r="104" spans="1:11" ht="39" customHeight="1" outlineLevel="1" x14ac:dyDescent="0.2">
      <c r="A104" s="39"/>
      <c r="B104" s="127"/>
      <c r="C104" s="20" t="s">
        <v>51</v>
      </c>
      <c r="D104" s="28" t="s">
        <v>29</v>
      </c>
      <c r="E104" s="28" t="s">
        <v>20</v>
      </c>
      <c r="F104" s="28" t="s">
        <v>40</v>
      </c>
      <c r="G104" s="28" t="s">
        <v>3</v>
      </c>
      <c r="H104" s="90">
        <v>32</v>
      </c>
      <c r="I104" s="90">
        <v>32</v>
      </c>
      <c r="J104" s="9">
        <f t="shared" si="4"/>
        <v>0</v>
      </c>
      <c r="K104" s="102"/>
    </row>
    <row r="105" spans="1:11" ht="39" customHeight="1" outlineLevel="1" x14ac:dyDescent="0.2">
      <c r="A105" s="39"/>
      <c r="B105" s="128"/>
      <c r="C105" s="25" t="s">
        <v>50</v>
      </c>
      <c r="D105" s="89" t="s">
        <v>128</v>
      </c>
      <c r="E105" s="89" t="s">
        <v>1</v>
      </c>
      <c r="F105" s="89" t="s">
        <v>40</v>
      </c>
      <c r="G105" s="89" t="s">
        <v>3</v>
      </c>
      <c r="H105" s="90">
        <v>4000</v>
      </c>
      <c r="I105" s="90">
        <v>45</v>
      </c>
      <c r="J105" s="9">
        <f t="shared" si="4"/>
        <v>3955</v>
      </c>
      <c r="K105" s="102"/>
    </row>
    <row r="106" spans="1:11" ht="57" customHeight="1" outlineLevel="1" thickBot="1" x14ac:dyDescent="0.25">
      <c r="A106" s="58"/>
      <c r="B106" s="129"/>
      <c r="C106" s="16" t="s">
        <v>158</v>
      </c>
      <c r="D106" s="16" t="s">
        <v>35</v>
      </c>
      <c r="E106" s="16" t="s">
        <v>10</v>
      </c>
      <c r="F106" s="16" t="s">
        <v>40</v>
      </c>
      <c r="G106" s="16" t="s">
        <v>5</v>
      </c>
      <c r="H106" s="17">
        <v>210</v>
      </c>
      <c r="I106" s="19">
        <v>0</v>
      </c>
      <c r="J106" s="17">
        <f t="shared" si="4"/>
        <v>210</v>
      </c>
      <c r="K106" s="96"/>
    </row>
    <row r="107" spans="1:11" ht="38.25" customHeight="1" outlineLevel="1" x14ac:dyDescent="0.2">
      <c r="A107" s="45">
        <v>20</v>
      </c>
      <c r="B107" s="97" t="s">
        <v>99</v>
      </c>
      <c r="C107" s="7" t="s">
        <v>49</v>
      </c>
      <c r="D107" s="43"/>
      <c r="E107" s="43"/>
      <c r="F107" s="43"/>
      <c r="G107" s="43"/>
      <c r="H107" s="8">
        <f>SUM(H108)</f>
        <v>4812.2</v>
      </c>
      <c r="I107" s="8">
        <f>SUM(I108)</f>
        <v>530</v>
      </c>
      <c r="J107" s="8">
        <f>SUM(J108)</f>
        <v>4282.2</v>
      </c>
      <c r="K107" s="1">
        <f>I107*100/H107</f>
        <v>11.013673579651719</v>
      </c>
    </row>
    <row r="108" spans="1:11" ht="38.25" customHeight="1" outlineLevel="1" thickBot="1" x14ac:dyDescent="0.25">
      <c r="A108" s="41"/>
      <c r="B108" s="97"/>
      <c r="C108" s="29" t="s">
        <v>53</v>
      </c>
      <c r="D108" s="22" t="s">
        <v>109</v>
      </c>
      <c r="E108" s="22" t="s">
        <v>15</v>
      </c>
      <c r="F108" s="22" t="s">
        <v>54</v>
      </c>
      <c r="G108" s="22" t="s">
        <v>3</v>
      </c>
      <c r="H108" s="130">
        <v>4812.2</v>
      </c>
      <c r="I108" s="130">
        <v>530</v>
      </c>
      <c r="J108" s="54">
        <f>H108-I108</f>
        <v>4282.2</v>
      </c>
      <c r="K108" s="49"/>
    </row>
    <row r="109" spans="1:11" ht="37.5" customHeight="1" outlineLevel="1" x14ac:dyDescent="0.2">
      <c r="A109" s="40">
        <v>21</v>
      </c>
      <c r="B109" s="131" t="s">
        <v>100</v>
      </c>
      <c r="C109" s="2" t="s">
        <v>49</v>
      </c>
      <c r="D109" s="4"/>
      <c r="E109" s="4"/>
      <c r="F109" s="4"/>
      <c r="G109" s="4"/>
      <c r="H109" s="3">
        <f>SUM(H110:H121)</f>
        <v>5275.03</v>
      </c>
      <c r="I109" s="3">
        <f>SUM(I110:I121)</f>
        <v>4143.18</v>
      </c>
      <c r="J109" s="3">
        <f>SUM(J110:J121)</f>
        <v>595.82999999999993</v>
      </c>
      <c r="K109" s="6">
        <f>I109*100/H109</f>
        <v>78.543249990995321</v>
      </c>
    </row>
    <row r="110" spans="1:11" ht="51.75" customHeight="1" outlineLevel="1" x14ac:dyDescent="0.2">
      <c r="A110" s="42"/>
      <c r="B110" s="132" t="s">
        <v>55</v>
      </c>
      <c r="C110" s="28" t="s">
        <v>158</v>
      </c>
      <c r="D110" s="28" t="s">
        <v>11</v>
      </c>
      <c r="E110" s="28" t="s">
        <v>10</v>
      </c>
      <c r="F110" s="28" t="s">
        <v>57</v>
      </c>
      <c r="G110" s="28" t="s">
        <v>12</v>
      </c>
      <c r="H110" s="90">
        <v>41.42</v>
      </c>
      <c r="I110" s="90">
        <v>41.42</v>
      </c>
      <c r="J110" s="9">
        <f t="shared" ref="J110:J121" si="5">H110-I110</f>
        <v>0</v>
      </c>
      <c r="K110" s="102"/>
    </row>
    <row r="111" spans="1:11" ht="51.75" customHeight="1" outlineLevel="1" x14ac:dyDescent="0.2">
      <c r="A111" s="42"/>
      <c r="B111" s="114"/>
      <c r="C111" s="28" t="s">
        <v>158</v>
      </c>
      <c r="D111" s="13" t="s">
        <v>11</v>
      </c>
      <c r="E111" s="13" t="s">
        <v>10</v>
      </c>
      <c r="F111" s="13" t="s">
        <v>57</v>
      </c>
      <c r="G111" s="13" t="s">
        <v>3</v>
      </c>
      <c r="H111" s="90">
        <v>330.63</v>
      </c>
      <c r="I111" s="90">
        <v>330.63</v>
      </c>
      <c r="J111" s="9">
        <f t="shared" si="5"/>
        <v>0</v>
      </c>
      <c r="K111" s="102"/>
    </row>
    <row r="112" spans="1:11" ht="41.25" customHeight="1" outlineLevel="1" x14ac:dyDescent="0.2">
      <c r="A112" s="42"/>
      <c r="B112" s="114"/>
      <c r="C112" s="28" t="s">
        <v>50</v>
      </c>
      <c r="D112" s="28" t="s">
        <v>11</v>
      </c>
      <c r="E112" s="28" t="s">
        <v>1</v>
      </c>
      <c r="F112" s="28" t="s">
        <v>57</v>
      </c>
      <c r="G112" s="28" t="s">
        <v>12</v>
      </c>
      <c r="H112" s="90">
        <v>208.58</v>
      </c>
      <c r="I112" s="90">
        <v>3.79</v>
      </c>
      <c r="J112" s="9">
        <f t="shared" si="5"/>
        <v>204.79000000000002</v>
      </c>
      <c r="K112" s="102"/>
    </row>
    <row r="113" spans="1:11" ht="41.25" customHeight="1" outlineLevel="1" x14ac:dyDescent="0.2">
      <c r="A113" s="42"/>
      <c r="B113" s="114"/>
      <c r="C113" s="56" t="s">
        <v>150</v>
      </c>
      <c r="D113" s="133" t="s">
        <v>11</v>
      </c>
      <c r="E113" s="133" t="s">
        <v>1</v>
      </c>
      <c r="F113" s="134" t="s">
        <v>57</v>
      </c>
      <c r="G113" s="133" t="s">
        <v>3</v>
      </c>
      <c r="H113" s="135">
        <v>459.38</v>
      </c>
      <c r="I113" s="135">
        <v>299</v>
      </c>
      <c r="J113" s="9">
        <f>H111-I111</f>
        <v>0</v>
      </c>
      <c r="K113" s="102"/>
    </row>
    <row r="114" spans="1:11" ht="63" customHeight="1" outlineLevel="1" x14ac:dyDescent="0.2">
      <c r="A114" s="42"/>
      <c r="B114" s="113" t="s">
        <v>56</v>
      </c>
      <c r="C114" s="28" t="s">
        <v>158</v>
      </c>
      <c r="D114" s="21" t="s">
        <v>11</v>
      </c>
      <c r="E114" s="21" t="s">
        <v>10</v>
      </c>
      <c r="F114" s="21" t="s">
        <v>58</v>
      </c>
      <c r="G114" s="21" t="s">
        <v>12</v>
      </c>
      <c r="H114" s="130">
        <v>567.48</v>
      </c>
      <c r="I114" s="130">
        <v>567.48</v>
      </c>
      <c r="J114" s="9">
        <f t="shared" si="5"/>
        <v>0</v>
      </c>
      <c r="K114" s="102"/>
    </row>
    <row r="115" spans="1:11" ht="63" customHeight="1" outlineLevel="1" x14ac:dyDescent="0.2">
      <c r="A115" s="42"/>
      <c r="B115" s="114"/>
      <c r="C115" s="28" t="s">
        <v>158</v>
      </c>
      <c r="D115" s="13" t="s">
        <v>11</v>
      </c>
      <c r="E115" s="13" t="s">
        <v>10</v>
      </c>
      <c r="F115" s="13" t="s">
        <v>58</v>
      </c>
      <c r="G115" s="13" t="s">
        <v>3</v>
      </c>
      <c r="H115" s="136">
        <v>415.58</v>
      </c>
      <c r="I115" s="136">
        <v>415.58</v>
      </c>
      <c r="J115" s="9">
        <f t="shared" si="5"/>
        <v>0</v>
      </c>
      <c r="K115" s="102"/>
    </row>
    <row r="116" spans="1:11" ht="38.25" customHeight="1" outlineLevel="1" x14ac:dyDescent="0.2">
      <c r="A116" s="42"/>
      <c r="B116" s="114"/>
      <c r="C116" s="28" t="s">
        <v>50</v>
      </c>
      <c r="D116" s="28" t="s">
        <v>11</v>
      </c>
      <c r="E116" s="28" t="s">
        <v>1</v>
      </c>
      <c r="F116" s="28" t="s">
        <v>58</v>
      </c>
      <c r="G116" s="28" t="s">
        <v>12</v>
      </c>
      <c r="H116" s="90">
        <v>235.47</v>
      </c>
      <c r="I116" s="90">
        <v>102.49</v>
      </c>
      <c r="J116" s="9">
        <f t="shared" si="5"/>
        <v>132.98000000000002</v>
      </c>
      <c r="K116" s="102"/>
    </row>
    <row r="117" spans="1:11" ht="38.25" customHeight="1" outlineLevel="1" x14ac:dyDescent="0.2">
      <c r="A117" s="42"/>
      <c r="B117" s="137"/>
      <c r="C117" s="28" t="s">
        <v>50</v>
      </c>
      <c r="D117" s="133" t="s">
        <v>11</v>
      </c>
      <c r="E117" s="133" t="s">
        <v>1</v>
      </c>
      <c r="F117" s="133" t="s">
        <v>58</v>
      </c>
      <c r="G117" s="133" t="s">
        <v>3</v>
      </c>
      <c r="H117" s="134">
        <v>1785.79</v>
      </c>
      <c r="I117" s="134">
        <v>1410.15</v>
      </c>
      <c r="J117" s="9">
        <f>H115-I115</f>
        <v>0</v>
      </c>
      <c r="K117" s="102"/>
    </row>
    <row r="118" spans="1:11" ht="51" customHeight="1" outlineLevel="1" x14ac:dyDescent="0.2">
      <c r="A118" s="41"/>
      <c r="B118" s="112" t="s">
        <v>133</v>
      </c>
      <c r="C118" s="28" t="s">
        <v>158</v>
      </c>
      <c r="D118" s="28" t="s">
        <v>11</v>
      </c>
      <c r="E118" s="28" t="s">
        <v>10</v>
      </c>
      <c r="F118" s="28" t="s">
        <v>146</v>
      </c>
      <c r="G118" s="28" t="s">
        <v>3</v>
      </c>
      <c r="H118" s="90">
        <v>457.84</v>
      </c>
      <c r="I118" s="90">
        <v>457.84</v>
      </c>
      <c r="J118" s="9">
        <f t="shared" si="5"/>
        <v>0</v>
      </c>
      <c r="K118" s="102"/>
    </row>
    <row r="119" spans="1:11" ht="36.75" customHeight="1" outlineLevel="1" x14ac:dyDescent="0.2">
      <c r="A119" s="41"/>
      <c r="B119" s="113" t="s">
        <v>62</v>
      </c>
      <c r="C119" s="13" t="s">
        <v>50</v>
      </c>
      <c r="D119" s="28" t="s">
        <v>11</v>
      </c>
      <c r="E119" s="28" t="s">
        <v>1</v>
      </c>
      <c r="F119" s="28" t="s">
        <v>59</v>
      </c>
      <c r="G119" s="28" t="s">
        <v>12</v>
      </c>
      <c r="H119" s="9">
        <v>0</v>
      </c>
      <c r="I119" s="11">
        <v>0</v>
      </c>
      <c r="J119" s="9">
        <f t="shared" si="5"/>
        <v>0</v>
      </c>
      <c r="K119" s="102"/>
    </row>
    <row r="120" spans="1:11" ht="36.75" customHeight="1" outlineLevel="1" x14ac:dyDescent="0.2">
      <c r="A120" s="41"/>
      <c r="B120" s="114"/>
      <c r="C120" s="13" t="s">
        <v>50</v>
      </c>
      <c r="D120" s="28" t="s">
        <v>11</v>
      </c>
      <c r="E120" s="28" t="s">
        <v>1</v>
      </c>
      <c r="F120" s="28" t="s">
        <v>59</v>
      </c>
      <c r="G120" s="28" t="s">
        <v>3</v>
      </c>
      <c r="H120" s="9">
        <v>651.05999999999995</v>
      </c>
      <c r="I120" s="11">
        <v>393</v>
      </c>
      <c r="J120" s="9">
        <f t="shared" si="5"/>
        <v>258.05999999999995</v>
      </c>
      <c r="K120" s="102"/>
    </row>
    <row r="121" spans="1:11" ht="54" customHeight="1" outlineLevel="1" thickBot="1" x14ac:dyDescent="0.25">
      <c r="A121" s="60"/>
      <c r="B121" s="138"/>
      <c r="C121" s="16" t="s">
        <v>158</v>
      </c>
      <c r="D121" s="16" t="s">
        <v>11</v>
      </c>
      <c r="E121" s="16" t="s">
        <v>10</v>
      </c>
      <c r="F121" s="16" t="s">
        <v>59</v>
      </c>
      <c r="G121" s="16" t="s">
        <v>3</v>
      </c>
      <c r="H121" s="95">
        <v>121.8</v>
      </c>
      <c r="I121" s="95">
        <v>121.8</v>
      </c>
      <c r="J121" s="17">
        <f t="shared" si="5"/>
        <v>0</v>
      </c>
      <c r="K121" s="96"/>
    </row>
    <row r="122" spans="1:11" ht="26.25" customHeight="1" outlineLevel="1" x14ac:dyDescent="0.2">
      <c r="A122" s="40">
        <v>22</v>
      </c>
      <c r="B122" s="126" t="s">
        <v>65</v>
      </c>
      <c r="C122" s="2" t="s">
        <v>49</v>
      </c>
      <c r="D122" s="27"/>
      <c r="E122" s="27"/>
      <c r="F122" s="27"/>
      <c r="G122" s="27"/>
      <c r="H122" s="3">
        <f>SUM(H123:H130)</f>
        <v>627472.32999999984</v>
      </c>
      <c r="I122" s="3">
        <f>SUM(I123:I130)</f>
        <v>277494.43</v>
      </c>
      <c r="J122" s="3">
        <f>SUM(J123:J130)</f>
        <v>349977.9</v>
      </c>
      <c r="K122" s="6">
        <f>I122*100/H122</f>
        <v>44.224170012405182</v>
      </c>
    </row>
    <row r="123" spans="1:11" ht="26.25" customHeight="1" outlineLevel="1" x14ac:dyDescent="0.2">
      <c r="A123" s="42"/>
      <c r="B123" s="127"/>
      <c r="C123" s="20" t="s">
        <v>51</v>
      </c>
      <c r="D123" s="28" t="s">
        <v>23</v>
      </c>
      <c r="E123" s="28" t="s">
        <v>20</v>
      </c>
      <c r="F123" s="28" t="s">
        <v>101</v>
      </c>
      <c r="G123" s="28" t="s">
        <v>3</v>
      </c>
      <c r="H123" s="9">
        <v>51456.83</v>
      </c>
      <c r="I123" s="11">
        <v>15566.35</v>
      </c>
      <c r="J123" s="9">
        <f t="shared" ref="J123:J130" si="6">H123-I123</f>
        <v>35890.480000000003</v>
      </c>
      <c r="K123" s="102"/>
    </row>
    <row r="124" spans="1:11" ht="26.25" customHeight="1" outlineLevel="1" x14ac:dyDescent="0.2">
      <c r="A124" s="42"/>
      <c r="B124" s="127"/>
      <c r="C124" s="10" t="s">
        <v>50</v>
      </c>
      <c r="D124" s="28" t="s">
        <v>23</v>
      </c>
      <c r="E124" s="28" t="s">
        <v>1</v>
      </c>
      <c r="F124" s="28" t="s">
        <v>101</v>
      </c>
      <c r="G124" s="28" t="s">
        <v>22</v>
      </c>
      <c r="H124" s="90">
        <v>539614.64</v>
      </c>
      <c r="I124" s="90">
        <v>248846.82</v>
      </c>
      <c r="J124" s="9">
        <f t="shared" si="6"/>
        <v>290767.82</v>
      </c>
      <c r="K124" s="102"/>
    </row>
    <row r="125" spans="1:11" ht="33" customHeight="1" outlineLevel="1" x14ac:dyDescent="0.2">
      <c r="A125" s="42"/>
      <c r="B125" s="139" t="s">
        <v>133</v>
      </c>
      <c r="C125" s="20" t="s">
        <v>51</v>
      </c>
      <c r="D125" s="28" t="s">
        <v>23</v>
      </c>
      <c r="E125" s="28" t="s">
        <v>20</v>
      </c>
      <c r="F125" s="28" t="s">
        <v>134</v>
      </c>
      <c r="G125" s="28" t="s">
        <v>3</v>
      </c>
      <c r="H125" s="90">
        <v>6435.2</v>
      </c>
      <c r="I125" s="90">
        <v>6435.2</v>
      </c>
      <c r="J125" s="9">
        <f t="shared" si="6"/>
        <v>0</v>
      </c>
      <c r="K125" s="102"/>
    </row>
    <row r="126" spans="1:11" ht="66" customHeight="1" outlineLevel="1" x14ac:dyDescent="0.2">
      <c r="A126" s="42"/>
      <c r="B126" s="139" t="s">
        <v>137</v>
      </c>
      <c r="C126" s="20" t="s">
        <v>51</v>
      </c>
      <c r="D126" s="28" t="s">
        <v>23</v>
      </c>
      <c r="E126" s="28" t="s">
        <v>20</v>
      </c>
      <c r="F126" s="28" t="s">
        <v>138</v>
      </c>
      <c r="G126" s="28" t="s">
        <v>3</v>
      </c>
      <c r="H126" s="90">
        <v>1336.37</v>
      </c>
      <c r="I126" s="90">
        <v>1336.37</v>
      </c>
      <c r="J126" s="9">
        <f t="shared" si="6"/>
        <v>0</v>
      </c>
      <c r="K126" s="102"/>
    </row>
    <row r="127" spans="1:11" ht="76.5" customHeight="1" outlineLevel="1" x14ac:dyDescent="0.2">
      <c r="A127" s="42"/>
      <c r="B127" s="139" t="s">
        <v>120</v>
      </c>
      <c r="C127" s="20" t="s">
        <v>51</v>
      </c>
      <c r="D127" s="28" t="s">
        <v>23</v>
      </c>
      <c r="E127" s="28" t="s">
        <v>20</v>
      </c>
      <c r="F127" s="28" t="s">
        <v>121</v>
      </c>
      <c r="G127" s="28" t="s">
        <v>12</v>
      </c>
      <c r="H127" s="9">
        <v>3905.69</v>
      </c>
      <c r="I127" s="11">
        <v>2517.79</v>
      </c>
      <c r="J127" s="9">
        <f t="shared" si="6"/>
        <v>1387.9</v>
      </c>
      <c r="K127" s="102"/>
    </row>
    <row r="128" spans="1:11" ht="76.5" customHeight="1" outlineLevel="1" x14ac:dyDescent="0.2">
      <c r="A128" s="42"/>
      <c r="B128" s="139" t="s">
        <v>154</v>
      </c>
      <c r="C128" s="20" t="s">
        <v>51</v>
      </c>
      <c r="D128" s="28" t="s">
        <v>23</v>
      </c>
      <c r="E128" s="28" t="s">
        <v>20</v>
      </c>
      <c r="F128" s="28" t="s">
        <v>155</v>
      </c>
      <c r="G128" s="28" t="s">
        <v>12</v>
      </c>
      <c r="H128" s="9">
        <v>375</v>
      </c>
      <c r="I128" s="11">
        <v>0</v>
      </c>
      <c r="J128" s="9">
        <f t="shared" si="6"/>
        <v>375</v>
      </c>
      <c r="K128" s="102"/>
    </row>
    <row r="129" spans="1:11" ht="111.75" customHeight="1" outlineLevel="1" x14ac:dyDescent="0.2">
      <c r="A129" s="42"/>
      <c r="B129" s="140" t="s">
        <v>122</v>
      </c>
      <c r="C129" s="20" t="s">
        <v>51</v>
      </c>
      <c r="D129" s="28" t="s">
        <v>23</v>
      </c>
      <c r="E129" s="28" t="s">
        <v>20</v>
      </c>
      <c r="F129" s="28" t="s">
        <v>123</v>
      </c>
      <c r="G129" s="28" t="s">
        <v>3</v>
      </c>
      <c r="H129" s="9">
        <v>2791.8999999999996</v>
      </c>
      <c r="I129" s="11">
        <v>2791.9</v>
      </c>
      <c r="J129" s="9">
        <f t="shared" si="6"/>
        <v>0</v>
      </c>
      <c r="K129" s="102"/>
    </row>
    <row r="130" spans="1:11" ht="99.75" customHeight="1" outlineLevel="1" thickBot="1" x14ac:dyDescent="0.25">
      <c r="A130" s="60"/>
      <c r="B130" s="141" t="s">
        <v>135</v>
      </c>
      <c r="C130" s="23" t="s">
        <v>51</v>
      </c>
      <c r="D130" s="16" t="s">
        <v>23</v>
      </c>
      <c r="E130" s="16" t="s">
        <v>20</v>
      </c>
      <c r="F130" s="16" t="s">
        <v>136</v>
      </c>
      <c r="G130" s="16" t="s">
        <v>3</v>
      </c>
      <c r="H130" s="17">
        <v>21556.7</v>
      </c>
      <c r="I130" s="19">
        <v>0</v>
      </c>
      <c r="J130" s="17">
        <f t="shared" si="6"/>
        <v>21556.7</v>
      </c>
      <c r="K130" s="96"/>
    </row>
    <row r="131" spans="1:11" ht="48" customHeight="1" outlineLevel="1" x14ac:dyDescent="0.2">
      <c r="A131" s="38">
        <v>23</v>
      </c>
      <c r="B131" s="142" t="s">
        <v>107</v>
      </c>
      <c r="C131" s="7" t="s">
        <v>49</v>
      </c>
      <c r="D131" s="31"/>
      <c r="E131" s="31"/>
      <c r="F131" s="31"/>
      <c r="G131" s="31"/>
      <c r="H131" s="8">
        <f>SUM(H132)</f>
        <v>450</v>
      </c>
      <c r="I131" s="8">
        <f>SUM(I132)</f>
        <v>200</v>
      </c>
      <c r="J131" s="8">
        <f>SUM(J132)</f>
        <v>250</v>
      </c>
      <c r="K131" s="26">
        <f>I131*100/H131</f>
        <v>44.444444444444443</v>
      </c>
    </row>
    <row r="132" spans="1:11" ht="48" customHeight="1" outlineLevel="1" thickBot="1" x14ac:dyDescent="0.25">
      <c r="A132" s="58"/>
      <c r="B132" s="143"/>
      <c r="C132" s="18" t="s">
        <v>50</v>
      </c>
      <c r="D132" s="16" t="s">
        <v>106</v>
      </c>
      <c r="E132" s="16" t="s">
        <v>1</v>
      </c>
      <c r="F132" s="16" t="s">
        <v>124</v>
      </c>
      <c r="G132" s="16" t="s">
        <v>3</v>
      </c>
      <c r="H132" s="17">
        <v>450</v>
      </c>
      <c r="I132" s="19">
        <v>200</v>
      </c>
      <c r="J132" s="17">
        <f>H132-I132</f>
        <v>250</v>
      </c>
      <c r="K132" s="144"/>
    </row>
    <row r="133" spans="1:11" ht="27.75" customHeight="1" outlineLevel="1" x14ac:dyDescent="0.2">
      <c r="A133" s="38">
        <v>24</v>
      </c>
      <c r="B133" s="145" t="s">
        <v>125</v>
      </c>
      <c r="C133" s="2" t="s">
        <v>49</v>
      </c>
      <c r="D133" s="30"/>
      <c r="E133" s="30"/>
      <c r="F133" s="30"/>
      <c r="G133" s="30"/>
      <c r="H133" s="3">
        <f>SUM(H135)+H134</f>
        <v>13862.8</v>
      </c>
      <c r="I133" s="3">
        <f>SUM(I135)</f>
        <v>249.53</v>
      </c>
      <c r="J133" s="3">
        <f>SUM(J135)+J134</f>
        <v>13613.27</v>
      </c>
      <c r="K133" s="6">
        <f>I133*100/H133</f>
        <v>1.7999971145800273</v>
      </c>
    </row>
    <row r="134" spans="1:11" ht="27.75" customHeight="1" outlineLevel="1" x14ac:dyDescent="0.2">
      <c r="A134" s="39"/>
      <c r="B134" s="142"/>
      <c r="C134" s="29" t="s">
        <v>148</v>
      </c>
      <c r="D134" s="28" t="s">
        <v>147</v>
      </c>
      <c r="E134" s="28" t="s">
        <v>15</v>
      </c>
      <c r="F134" s="28" t="s">
        <v>126</v>
      </c>
      <c r="G134" s="28" t="s">
        <v>3</v>
      </c>
      <c r="H134" s="9">
        <v>12785.59</v>
      </c>
      <c r="I134" s="9">
        <v>0</v>
      </c>
      <c r="J134" s="9">
        <f>H134-I134</f>
        <v>12785.59</v>
      </c>
      <c r="K134" s="48"/>
    </row>
    <row r="135" spans="1:11" ht="27.75" customHeight="1" outlineLevel="1" thickBot="1" x14ac:dyDescent="0.25">
      <c r="A135" s="58"/>
      <c r="B135" s="143"/>
      <c r="C135" s="18" t="s">
        <v>50</v>
      </c>
      <c r="D135" s="16" t="s">
        <v>109</v>
      </c>
      <c r="E135" s="16" t="s">
        <v>1</v>
      </c>
      <c r="F135" s="16" t="s">
        <v>126</v>
      </c>
      <c r="G135" s="16" t="s">
        <v>3</v>
      </c>
      <c r="H135" s="95">
        <v>1077.21</v>
      </c>
      <c r="I135" s="95">
        <v>249.53</v>
      </c>
      <c r="J135" s="17">
        <f>H135-I135</f>
        <v>827.68000000000006</v>
      </c>
      <c r="K135" s="144"/>
    </row>
    <row r="136" spans="1:11" ht="13.5" thickBot="1" x14ac:dyDescent="0.25">
      <c r="A136" s="146" t="s">
        <v>52</v>
      </c>
      <c r="B136" s="147"/>
      <c r="C136" s="148"/>
      <c r="D136" s="149"/>
      <c r="E136" s="150"/>
      <c r="F136" s="151"/>
      <c r="G136" s="149"/>
      <c r="H136" s="152">
        <f>H12+H15+H18+H21+H25+H28+H34+H37+H40+H52+H58+H63+H68+H74+H82+H87+H91+H94+H100+H107+H109+H122+H131+H133</f>
        <v>1501153.4999999998</v>
      </c>
      <c r="I136" s="152">
        <f>I12+I15+I21+I28+I34+I37+I40+I52+I58+I63+I68+I74+I82+I87+I91+I94+I100+I25+I18+I122+I107+I109+I131+I133</f>
        <v>719167.69000000006</v>
      </c>
      <c r="J136" s="152">
        <f>J12+J15+J21+J28+J34+J37+J40+J52+J58+J63+J68+J74+J82+J87+J91+J94+J100+J25+J18+J122+J107+J109+J131+J133</f>
        <v>781449.78999999992</v>
      </c>
      <c r="K136" s="153">
        <f>I136*100/H136</f>
        <v>47.907671667154631</v>
      </c>
    </row>
  </sheetData>
  <mergeCells count="98">
    <mergeCell ref="A18:A20"/>
    <mergeCell ref="A25:A27"/>
    <mergeCell ref="K110:K121"/>
    <mergeCell ref="B114:B117"/>
    <mergeCell ref="B119:B121"/>
    <mergeCell ref="A133:A135"/>
    <mergeCell ref="B133:B135"/>
    <mergeCell ref="A122:A130"/>
    <mergeCell ref="B122:B124"/>
    <mergeCell ref="K123:K130"/>
    <mergeCell ref="A131:A132"/>
    <mergeCell ref="B131:B132"/>
    <mergeCell ref="K64:K67"/>
    <mergeCell ref="K38:K39"/>
    <mergeCell ref="B100:B106"/>
    <mergeCell ref="D100:G100"/>
    <mergeCell ref="K101:K106"/>
    <mergeCell ref="B68:B72"/>
    <mergeCell ref="B52:B54"/>
    <mergeCell ref="B91:B93"/>
    <mergeCell ref="D58:G58"/>
    <mergeCell ref="B63:B67"/>
    <mergeCell ref="B58:B62"/>
    <mergeCell ref="D63:G63"/>
    <mergeCell ref="B40:B47"/>
    <mergeCell ref="D74:G74"/>
    <mergeCell ref="B74:B76"/>
    <mergeCell ref="A52:A57"/>
    <mergeCell ref="A63:A67"/>
    <mergeCell ref="A82:A86"/>
    <mergeCell ref="A87:A90"/>
    <mergeCell ref="A58:A62"/>
    <mergeCell ref="A68:A73"/>
    <mergeCell ref="A74:A81"/>
    <mergeCell ref="C13:C14"/>
    <mergeCell ref="D15:G15"/>
    <mergeCell ref="D68:G68"/>
    <mergeCell ref="K92:K93"/>
    <mergeCell ref="K95:K99"/>
    <mergeCell ref="K22:K24"/>
    <mergeCell ref="K26:K27"/>
    <mergeCell ref="K88:K90"/>
    <mergeCell ref="K83:K86"/>
    <mergeCell ref="K75:K81"/>
    <mergeCell ref="K69:K73"/>
    <mergeCell ref="K29:K33"/>
    <mergeCell ref="K35:K36"/>
    <mergeCell ref="K41:K51"/>
    <mergeCell ref="K53:K54"/>
    <mergeCell ref="K59:K62"/>
    <mergeCell ref="H1:K1"/>
    <mergeCell ref="G2:K2"/>
    <mergeCell ref="F3:K3"/>
    <mergeCell ref="F4:K4"/>
    <mergeCell ref="A7:K7"/>
    <mergeCell ref="A28:A33"/>
    <mergeCell ref="A34:A36"/>
    <mergeCell ref="D40:G40"/>
    <mergeCell ref="K13:K14"/>
    <mergeCell ref="D52:G52"/>
    <mergeCell ref="D34:G34"/>
    <mergeCell ref="B37:B39"/>
    <mergeCell ref="A37:A39"/>
    <mergeCell ref="D37:G37"/>
    <mergeCell ref="A40:A51"/>
    <mergeCell ref="A12:A14"/>
    <mergeCell ref="B12:B14"/>
    <mergeCell ref="B49:B51"/>
    <mergeCell ref="D12:G12"/>
    <mergeCell ref="A15:A17"/>
    <mergeCell ref="A21:A24"/>
    <mergeCell ref="B15:B17"/>
    <mergeCell ref="B34:B35"/>
    <mergeCell ref="B18:B20"/>
    <mergeCell ref="D21:G21"/>
    <mergeCell ref="B21:B24"/>
    <mergeCell ref="D25:G25"/>
    <mergeCell ref="B28:B31"/>
    <mergeCell ref="B25:B27"/>
    <mergeCell ref="D18:G18"/>
    <mergeCell ref="D28:G28"/>
    <mergeCell ref="C29:C31"/>
    <mergeCell ref="A136:B136"/>
    <mergeCell ref="A91:A93"/>
    <mergeCell ref="B87:B90"/>
    <mergeCell ref="B82:B86"/>
    <mergeCell ref="A107:A108"/>
    <mergeCell ref="B107:B108"/>
    <mergeCell ref="A109:A121"/>
    <mergeCell ref="B110:B113"/>
    <mergeCell ref="D107:G107"/>
    <mergeCell ref="A100:A106"/>
    <mergeCell ref="D91:G91"/>
    <mergeCell ref="D94:G94"/>
    <mergeCell ref="D82:G82"/>
    <mergeCell ref="D87:G87"/>
    <mergeCell ref="A94:A99"/>
    <mergeCell ref="B94:B98"/>
  </mergeCells>
  <pageMargins left="0.35433070866141736" right="0.19685039370078741" top="0.19685039370078741" bottom="0.19685039370078741" header="0.51181102362204722" footer="0.51181102362204722"/>
  <pageSetup paperSize="9" scale="5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budg_5</dc:creator>
  <dc:description>POI HSSF rep:2.40.0.76</dc:description>
  <cp:lastModifiedBy>Андрейко Л.А.</cp:lastModifiedBy>
  <cp:lastPrinted>2024-10-14T09:16:56Z</cp:lastPrinted>
  <dcterms:created xsi:type="dcterms:W3CDTF">2016-11-23T09:27:58Z</dcterms:created>
  <dcterms:modified xsi:type="dcterms:W3CDTF">2024-10-14T09:17:00Z</dcterms:modified>
</cp:coreProperties>
</file>